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\Documents\ExcelDiva\"/>
    </mc:Choice>
  </mc:AlternateContent>
  <bookViews>
    <workbookView xWindow="0" yWindow="0" windowWidth="25200" windowHeight="11985"/>
  </bookViews>
  <sheets>
    <sheet name="Compound Dollar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V3" i="1" l="1"/>
  <c r="V15" i="1" s="1"/>
  <c r="U7" i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T39" i="1"/>
  <c r="R39" i="1"/>
  <c r="P39" i="1"/>
  <c r="T38" i="1"/>
  <c r="R38" i="1"/>
  <c r="R40" i="1" s="1"/>
  <c r="P38" i="1"/>
  <c r="Z36" i="1"/>
  <c r="X36" i="1"/>
  <c r="O36" i="1"/>
  <c r="Z35" i="1"/>
  <c r="X35" i="1"/>
  <c r="Z34" i="1"/>
  <c r="X34" i="1"/>
  <c r="Z33" i="1"/>
  <c r="X33" i="1"/>
  <c r="Z32" i="1"/>
  <c r="X32" i="1"/>
  <c r="Z31" i="1"/>
  <c r="X31" i="1"/>
  <c r="Z30" i="1"/>
  <c r="X30" i="1"/>
  <c r="Z29" i="1"/>
  <c r="X29" i="1"/>
  <c r="Z28" i="1"/>
  <c r="X28" i="1"/>
  <c r="Z27" i="1"/>
  <c r="X27" i="1"/>
  <c r="Z26" i="1"/>
  <c r="X26" i="1"/>
  <c r="Z25" i="1"/>
  <c r="X25" i="1"/>
  <c r="Z24" i="1"/>
  <c r="X24" i="1"/>
  <c r="Z23" i="1"/>
  <c r="X23" i="1"/>
  <c r="Z22" i="1"/>
  <c r="X22" i="1"/>
  <c r="Z21" i="1"/>
  <c r="X21" i="1"/>
  <c r="Z20" i="1"/>
  <c r="X20" i="1"/>
  <c r="Z19" i="1"/>
  <c r="X19" i="1"/>
  <c r="Z18" i="1"/>
  <c r="X18" i="1"/>
  <c r="Z17" i="1"/>
  <c r="X17" i="1"/>
  <c r="Z16" i="1"/>
  <c r="X16" i="1"/>
  <c r="Z15" i="1"/>
  <c r="X15" i="1"/>
  <c r="Z14" i="1"/>
  <c r="X14" i="1"/>
  <c r="Z13" i="1"/>
  <c r="X13" i="1"/>
  <c r="Z12" i="1"/>
  <c r="X12" i="1"/>
  <c r="Z11" i="1"/>
  <c r="X11" i="1"/>
  <c r="Z10" i="1"/>
  <c r="X10" i="1"/>
  <c r="Z9" i="1"/>
  <c r="X9" i="1"/>
  <c r="Z8" i="1"/>
  <c r="X8" i="1"/>
  <c r="Q8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Z7" i="1"/>
  <c r="AA7" i="1" s="1"/>
  <c r="AA8" i="1" s="1"/>
  <c r="X7" i="1"/>
  <c r="S7" i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Q7" i="1"/>
  <c r="F39" i="1"/>
  <c r="D39" i="1"/>
  <c r="B39" i="1"/>
  <c r="F38" i="1"/>
  <c r="D38" i="1"/>
  <c r="B38" i="1"/>
  <c r="B40" i="1" s="1"/>
  <c r="L36" i="1"/>
  <c r="J36" i="1"/>
  <c r="H36" i="1"/>
  <c r="A36" i="1"/>
  <c r="L35" i="1"/>
  <c r="J35" i="1"/>
  <c r="H35" i="1"/>
  <c r="L34" i="1"/>
  <c r="J34" i="1"/>
  <c r="H34" i="1"/>
  <c r="L33" i="1"/>
  <c r="J33" i="1"/>
  <c r="H33" i="1"/>
  <c r="L32" i="1"/>
  <c r="J32" i="1"/>
  <c r="H32" i="1"/>
  <c r="L31" i="1"/>
  <c r="J31" i="1"/>
  <c r="H31" i="1"/>
  <c r="L30" i="1"/>
  <c r="J30" i="1"/>
  <c r="H30" i="1"/>
  <c r="L29" i="1"/>
  <c r="J29" i="1"/>
  <c r="H29" i="1"/>
  <c r="L28" i="1"/>
  <c r="J28" i="1"/>
  <c r="H28" i="1"/>
  <c r="L27" i="1"/>
  <c r="J27" i="1"/>
  <c r="H27" i="1"/>
  <c r="L26" i="1"/>
  <c r="J26" i="1"/>
  <c r="H26" i="1"/>
  <c r="L25" i="1"/>
  <c r="J25" i="1"/>
  <c r="H25" i="1"/>
  <c r="L24" i="1"/>
  <c r="J24" i="1"/>
  <c r="H24" i="1"/>
  <c r="L23" i="1"/>
  <c r="J23" i="1"/>
  <c r="H23" i="1"/>
  <c r="L22" i="1"/>
  <c r="J22" i="1"/>
  <c r="H22" i="1"/>
  <c r="L21" i="1"/>
  <c r="J21" i="1"/>
  <c r="H21" i="1"/>
  <c r="L20" i="1"/>
  <c r="J20" i="1"/>
  <c r="H20" i="1"/>
  <c r="L19" i="1"/>
  <c r="J19" i="1"/>
  <c r="H19" i="1"/>
  <c r="L18" i="1"/>
  <c r="J18" i="1"/>
  <c r="H18" i="1"/>
  <c r="L17" i="1"/>
  <c r="J17" i="1"/>
  <c r="H17" i="1"/>
  <c r="L16" i="1"/>
  <c r="J16" i="1"/>
  <c r="H16" i="1"/>
  <c r="L15" i="1"/>
  <c r="J15" i="1"/>
  <c r="H15" i="1"/>
  <c r="L14" i="1"/>
  <c r="J14" i="1"/>
  <c r="H14" i="1"/>
  <c r="L13" i="1"/>
  <c r="J13" i="1"/>
  <c r="H13" i="1"/>
  <c r="L12" i="1"/>
  <c r="J12" i="1"/>
  <c r="H12" i="1"/>
  <c r="L11" i="1"/>
  <c r="J11" i="1"/>
  <c r="H11" i="1"/>
  <c r="L10" i="1"/>
  <c r="J10" i="1"/>
  <c r="H10" i="1"/>
  <c r="L9" i="1"/>
  <c r="J9" i="1"/>
  <c r="H9" i="1"/>
  <c r="L8" i="1"/>
  <c r="J8" i="1"/>
  <c r="H8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L7" i="1"/>
  <c r="J7" i="1"/>
  <c r="H7" i="1"/>
  <c r="G7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D40" i="1" l="1"/>
  <c r="X39" i="1"/>
  <c r="H38" i="1"/>
  <c r="J39" i="1"/>
  <c r="M8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L39" i="1"/>
  <c r="M7" i="1"/>
  <c r="P40" i="1"/>
  <c r="V5" i="1"/>
  <c r="V26" i="1"/>
  <c r="V8" i="1"/>
  <c r="V27" i="1"/>
  <c r="V9" i="1"/>
  <c r="V32" i="1"/>
  <c r="V16" i="1"/>
  <c r="V33" i="1"/>
  <c r="V17" i="1"/>
  <c r="V34" i="1"/>
  <c r="V18" i="1"/>
  <c r="V35" i="1"/>
  <c r="V19" i="1"/>
  <c r="V36" i="1"/>
  <c r="V24" i="1"/>
  <c r="V7" i="1"/>
  <c r="V25" i="1"/>
  <c r="V10" i="1"/>
  <c r="V11" i="1"/>
  <c r="V28" i="1"/>
  <c r="V20" i="1"/>
  <c r="V12" i="1"/>
  <c r="V29" i="1"/>
  <c r="V21" i="1"/>
  <c r="V13" i="1"/>
  <c r="V30" i="1"/>
  <c r="V22" i="1"/>
  <c r="V14" i="1"/>
  <c r="V31" i="1"/>
  <c r="V23" i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Y7" i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W7" i="1"/>
  <c r="W8" i="1" s="1"/>
  <c r="Z38" i="1"/>
  <c r="X38" i="1"/>
  <c r="X40" i="1" s="1"/>
  <c r="Z39" i="1"/>
  <c r="H39" i="1"/>
  <c r="H40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L38" i="1"/>
  <c r="L40" i="1" s="1"/>
  <c r="J38" i="1"/>
  <c r="J40" i="1" s="1"/>
  <c r="W9" i="1" l="1"/>
  <c r="V39" i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V38" i="1"/>
  <c r="Z40" i="1"/>
  <c r="V40" i="1" l="1"/>
</calcChain>
</file>

<file path=xl/sharedStrings.xml><?xml version="1.0" encoding="utf-8"?>
<sst xmlns="http://schemas.openxmlformats.org/spreadsheetml/2006/main" count="50" uniqueCount="17">
  <si>
    <t>Compounded Dollar Investment for US Stocks, Bonds, and Cash: 1983-2012</t>
  </si>
  <si>
    <t>Asset Classes</t>
  </si>
  <si>
    <t>Portfolios</t>
  </si>
  <si>
    <t>Stock</t>
  </si>
  <si>
    <t>Bond</t>
  </si>
  <si>
    <t>Cash</t>
  </si>
  <si>
    <t>Mix (60-30-10)</t>
  </si>
  <si>
    <t>Max</t>
  </si>
  <si>
    <t>Min</t>
  </si>
  <si>
    <t>Year</t>
  </si>
  <si>
    <t>Returns</t>
  </si>
  <si>
    <t>Cmpd $</t>
  </si>
  <si>
    <t>Average:</t>
  </si>
  <si>
    <t>Std. Dev.:</t>
  </si>
  <si>
    <t>Mod. Sharpe:</t>
  </si>
  <si>
    <t>nm</t>
  </si>
  <si>
    <t>This is a copy of the Table to the left. Improved.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</si>
</sst>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Cmpd $&quot;"/>
  </numFmts>
  <fonts count="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4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8" xfId="0" applyBorder="1"/>
    <xf numFmtId="0" fontId="2" fillId="0" borderId="12" xfId="0" applyFont="1" applyBorder="1"/>
    <xf numFmtId="0" fontId="2" fillId="0" borderId="8" xfId="0" applyFont="1" applyBorder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right" indent="1"/>
    </xf>
    <xf numFmtId="2" fontId="0" fillId="0" borderId="7" xfId="0" applyNumberFormat="1" applyBorder="1" applyAlignment="1">
      <alignment horizontal="right" indent="1"/>
    </xf>
    <xf numFmtId="2" fontId="0" fillId="0" borderId="13" xfId="0" applyNumberFormat="1" applyBorder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2" fontId="0" fillId="0" borderId="14" xfId="0" applyNumberFormat="1" applyBorder="1" applyAlignment="1">
      <alignment horizontal="right" indent="1"/>
    </xf>
    <xf numFmtId="2" fontId="0" fillId="2" borderId="0" xfId="0" applyNumberFormat="1" applyFill="1" applyAlignment="1">
      <alignment horizontal="right" indent="1"/>
    </xf>
    <xf numFmtId="0" fontId="0" fillId="0" borderId="9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1" xfId="0" applyBorder="1" applyAlignment="1">
      <alignment horizontal="right" indent="1"/>
    </xf>
    <xf numFmtId="164" fontId="0" fillId="0" borderId="9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164" fontId="0" fillId="0" borderId="11" xfId="0" applyNumberFormat="1" applyBorder="1" applyAlignment="1">
      <alignment horizontal="right" inden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0" fontId="2" fillId="0" borderId="8" xfId="0" applyFont="1" applyBorder="1" applyAlignment="1">
      <alignment horizontal="right" indent="1"/>
    </xf>
    <xf numFmtId="165" fontId="1" fillId="0" borderId="9" xfId="0" applyNumberFormat="1" applyFont="1" applyBorder="1"/>
    <xf numFmtId="0" fontId="3" fillId="0" borderId="0" xfId="0" applyFont="1"/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28575</xdr:rowOff>
    </xdr:from>
    <xdr:to>
      <xdr:col>13</xdr:col>
      <xdr:colOff>28575</xdr:colOff>
      <xdr:row>39</xdr:row>
      <xdr:rowOff>114301</xdr:rowOff>
    </xdr:to>
    <xdr:cxnSp macro="">
      <xdr:nvCxnSpPr>
        <xdr:cNvPr id="17" name="Straight Connector 16"/>
        <xdr:cNvCxnSpPr/>
      </xdr:nvCxnSpPr>
      <xdr:spPr>
        <a:xfrm flipV="1">
          <a:off x="38100" y="514350"/>
          <a:ext cx="8001000" cy="591502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24</xdr:row>
      <xdr:rowOff>47625</xdr:rowOff>
    </xdr:from>
    <xdr:to>
      <xdr:col>27</xdr:col>
      <xdr:colOff>114300</xdr:colOff>
      <xdr:row>28</xdr:row>
      <xdr:rowOff>12573</xdr:rowOff>
    </xdr:to>
    <xdr:sp macro="" textlink="">
      <xdr:nvSpPr>
        <xdr:cNvPr id="13" name="Rectangular Callout 12"/>
        <xdr:cNvSpPr/>
      </xdr:nvSpPr>
      <xdr:spPr>
        <a:xfrm>
          <a:off x="14478000" y="3933825"/>
          <a:ext cx="2533650" cy="612648"/>
        </a:xfrm>
        <a:prstGeom prst="wedgeRectCallout">
          <a:avLst>
            <a:gd name="adj1" fmla="val -72428"/>
            <a:gd name="adj2" fmla="val -5640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Header</a:t>
          </a:r>
          <a:r>
            <a:rPr lang="en-US" sz="1100" baseline="0"/>
            <a:t> is variable too.</a:t>
          </a:r>
        </a:p>
        <a:p>
          <a:pPr algn="ctr"/>
          <a:r>
            <a:rPr lang="en-US" sz="1100"/>
            <a:t>=CONCATENATE("Mix (",V1,-V2,-V3,")")</a:t>
          </a:r>
        </a:p>
        <a:p>
          <a:pPr algn="ctr"/>
          <a:r>
            <a:rPr lang="en-US" sz="1100"/>
            <a:t>and notice</a:t>
          </a:r>
          <a:r>
            <a:rPr lang="en-US" sz="1100" baseline="0"/>
            <a:t> the negative trick.</a:t>
          </a:r>
          <a:endParaRPr lang="en-US" sz="1100"/>
        </a:p>
      </xdr:txBody>
    </xdr:sp>
    <xdr:clientData/>
  </xdr:twoCellAnchor>
  <xdr:twoCellAnchor>
    <xdr:from>
      <xdr:col>18</xdr:col>
      <xdr:colOff>228599</xdr:colOff>
      <xdr:row>20</xdr:row>
      <xdr:rowOff>66675</xdr:rowOff>
    </xdr:from>
    <xdr:to>
      <xdr:col>21</xdr:col>
      <xdr:colOff>209550</xdr:colOff>
      <xdr:row>24</xdr:row>
      <xdr:rowOff>31623</xdr:rowOff>
    </xdr:to>
    <xdr:sp macro="" textlink="">
      <xdr:nvSpPr>
        <xdr:cNvPr id="9" name="Rectangular Callout 8"/>
        <xdr:cNvSpPr/>
      </xdr:nvSpPr>
      <xdr:spPr>
        <a:xfrm>
          <a:off x="11639549" y="3305175"/>
          <a:ext cx="1809751" cy="612648"/>
        </a:xfrm>
        <a:prstGeom prst="wedgeRectCallout">
          <a:avLst>
            <a:gd name="adj1" fmla="val -424081"/>
            <a:gd name="adj2" fmla="val -42102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Hard</a:t>
          </a:r>
          <a:r>
            <a:rPr lang="en-US" sz="1100" baseline="0"/>
            <a:t> coded parameters in Formula</a:t>
          </a:r>
          <a:r>
            <a:rPr lang="en-US" sz="1100"/>
            <a:t> H7=0.6*B7+0.3*D7+0.1*F7</a:t>
          </a:r>
        </a:p>
      </xdr:txBody>
    </xdr:sp>
    <xdr:clientData/>
  </xdr:twoCellAnchor>
  <xdr:twoCellAnchor>
    <xdr:from>
      <xdr:col>11</xdr:col>
      <xdr:colOff>361950</xdr:colOff>
      <xdr:row>20</xdr:row>
      <xdr:rowOff>66675</xdr:rowOff>
    </xdr:from>
    <xdr:to>
      <xdr:col>13</xdr:col>
      <xdr:colOff>57150</xdr:colOff>
      <xdr:row>24</xdr:row>
      <xdr:rowOff>31623</xdr:rowOff>
    </xdr:to>
    <xdr:sp macro="" textlink="">
      <xdr:nvSpPr>
        <xdr:cNvPr id="2" name="Rectangular Callout 1"/>
        <xdr:cNvSpPr/>
      </xdr:nvSpPr>
      <xdr:spPr>
        <a:xfrm>
          <a:off x="7153275" y="3305175"/>
          <a:ext cx="914400" cy="612648"/>
        </a:xfrm>
        <a:prstGeom prst="wedgeRectCallout">
          <a:avLst>
            <a:gd name="adj1" fmla="val -165625"/>
            <a:gd name="adj2" fmla="val 1557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Don't</a:t>
          </a:r>
          <a:r>
            <a:rPr lang="en-US" sz="1100" baseline="0"/>
            <a:t> center columns of numbers</a:t>
          </a:r>
          <a:endParaRPr lang="en-US" sz="1100"/>
        </a:p>
      </xdr:txBody>
    </xdr:sp>
    <xdr:clientData/>
  </xdr:twoCellAnchor>
  <xdr:twoCellAnchor>
    <xdr:from>
      <xdr:col>13</xdr:col>
      <xdr:colOff>76200</xdr:colOff>
      <xdr:row>20</xdr:row>
      <xdr:rowOff>66675</xdr:rowOff>
    </xdr:from>
    <xdr:to>
      <xdr:col>14</xdr:col>
      <xdr:colOff>381000</xdr:colOff>
      <xdr:row>24</xdr:row>
      <xdr:rowOff>31623</xdr:rowOff>
    </xdr:to>
    <xdr:sp macro="" textlink="">
      <xdr:nvSpPr>
        <xdr:cNvPr id="4" name="Rectangular Callout 3"/>
        <xdr:cNvSpPr/>
      </xdr:nvSpPr>
      <xdr:spPr>
        <a:xfrm flipH="1">
          <a:off x="8086725" y="3305175"/>
          <a:ext cx="914400" cy="612648"/>
        </a:xfrm>
        <a:prstGeom prst="wedgeRectCallout">
          <a:avLst>
            <a:gd name="adj1" fmla="val -126041"/>
            <a:gd name="adj2" fmla="val 1837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Right Adjust</a:t>
          </a:r>
          <a:r>
            <a:rPr lang="en-US" sz="1100" baseline="0"/>
            <a:t> and Indent</a:t>
          </a:r>
          <a:endParaRPr lang="en-US" sz="1100"/>
        </a:p>
      </xdr:txBody>
    </xdr:sp>
    <xdr:clientData/>
  </xdr:twoCellAnchor>
  <xdr:twoCellAnchor>
    <xdr:from>
      <xdr:col>9</xdr:col>
      <xdr:colOff>361950</xdr:colOff>
      <xdr:row>8</xdr:row>
      <xdr:rowOff>19049</xdr:rowOff>
    </xdr:from>
    <xdr:to>
      <xdr:col>13</xdr:col>
      <xdr:colOff>76200</xdr:colOff>
      <xdr:row>14</xdr:row>
      <xdr:rowOff>38100</xdr:rowOff>
    </xdr:to>
    <xdr:sp macro="" textlink="">
      <xdr:nvSpPr>
        <xdr:cNvPr id="5" name="Rectangular Callout 4"/>
        <xdr:cNvSpPr/>
      </xdr:nvSpPr>
      <xdr:spPr>
        <a:xfrm>
          <a:off x="5934075" y="1314449"/>
          <a:ext cx="2152650" cy="990601"/>
        </a:xfrm>
        <a:prstGeom prst="wedgeRectCallout">
          <a:avLst>
            <a:gd name="adj1" fmla="val -127930"/>
            <a:gd name="adj2" fmla="val -803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Don't have first column a different formula to rest of column</a:t>
          </a:r>
        </a:p>
        <a:p>
          <a:pPr algn="ctr"/>
          <a:r>
            <a:rPr lang="en-US" sz="1100"/>
            <a:t>=F7/100+1</a:t>
          </a:r>
        </a:p>
        <a:p>
          <a:pPr algn="ctr"/>
          <a:r>
            <a:rPr lang="en-US" sz="1100"/>
            <a:t>=(F8/100+1)*G7</a:t>
          </a:r>
        </a:p>
      </xdr:txBody>
    </xdr:sp>
    <xdr:clientData/>
  </xdr:twoCellAnchor>
  <xdr:twoCellAnchor>
    <xdr:from>
      <xdr:col>13</xdr:col>
      <xdr:colOff>104766</xdr:colOff>
      <xdr:row>8</xdr:row>
      <xdr:rowOff>9525</xdr:rowOff>
    </xdr:from>
    <xdr:to>
      <xdr:col>16</xdr:col>
      <xdr:colOff>161920</xdr:colOff>
      <xdr:row>14</xdr:row>
      <xdr:rowOff>38100</xdr:rowOff>
    </xdr:to>
    <xdr:sp macro="" textlink="">
      <xdr:nvSpPr>
        <xdr:cNvPr id="6" name="Rectangular Callout 5"/>
        <xdr:cNvSpPr/>
      </xdr:nvSpPr>
      <xdr:spPr>
        <a:xfrm flipH="1">
          <a:off x="8115291" y="1304925"/>
          <a:ext cx="2238379" cy="1000125"/>
        </a:xfrm>
        <a:prstGeom prst="wedgeRectCallout">
          <a:avLst>
            <a:gd name="adj1" fmla="val -157354"/>
            <a:gd name="adj2" fmla="val -705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Make the same</a:t>
          </a:r>
        </a:p>
        <a:p>
          <a:pPr algn="ctr"/>
          <a:r>
            <a:rPr lang="en-US" sz="1100"/>
            <a:t>=(T7/100+1)*U6</a:t>
          </a:r>
        </a:p>
        <a:p>
          <a:pPr algn="ctr"/>
          <a:r>
            <a:rPr lang="en-US" sz="1100"/>
            <a:t>where U6 needs to have the value 1</a:t>
          </a:r>
        </a:p>
        <a:p>
          <a:pPr algn="ctr"/>
          <a:r>
            <a:rPr lang="en-US" sz="1100"/>
            <a:t>To</a:t>
          </a:r>
          <a:r>
            <a:rPr lang="en-US" sz="1100" baseline="0"/>
            <a:t> do this, make U6=1 and make the cell's number format  "Cmpd $"</a:t>
          </a:r>
          <a:endParaRPr lang="en-US" sz="1100"/>
        </a:p>
      </xdr:txBody>
    </xdr:sp>
    <xdr:clientData/>
  </xdr:twoCellAnchor>
  <xdr:twoCellAnchor>
    <xdr:from>
      <xdr:col>5</xdr:col>
      <xdr:colOff>561975</xdr:colOff>
      <xdr:row>17</xdr:row>
      <xdr:rowOff>133349</xdr:rowOff>
    </xdr:from>
    <xdr:to>
      <xdr:col>8</xdr:col>
      <xdr:colOff>428625</xdr:colOff>
      <xdr:row>25</xdr:row>
      <xdr:rowOff>142874</xdr:rowOff>
    </xdr:to>
    <xdr:sp macro="" textlink="">
      <xdr:nvSpPr>
        <xdr:cNvPr id="7" name="Rounded Rectangular Callout 6"/>
        <xdr:cNvSpPr/>
      </xdr:nvSpPr>
      <xdr:spPr>
        <a:xfrm>
          <a:off x="3695700" y="2886074"/>
          <a:ext cx="1695450" cy="1304925"/>
        </a:xfrm>
        <a:prstGeom prst="wedgeRoundRectCallout">
          <a:avLst>
            <a:gd name="adj1" fmla="val 210629"/>
            <a:gd name="adj2" fmla="val -94217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This</a:t>
          </a:r>
          <a:r>
            <a:rPr lang="en-US" sz="1100" baseline="0"/>
            <a:t> tip prevents  filling down the first row and inadvertantly filling the wrong formula.  Filling the  first row down is a common practce.</a:t>
          </a:r>
          <a:endParaRPr lang="en-US" sz="1100"/>
        </a:p>
      </xdr:txBody>
    </xdr:sp>
    <xdr:clientData/>
  </xdr:twoCellAnchor>
  <xdr:twoCellAnchor>
    <xdr:from>
      <xdr:col>7</xdr:col>
      <xdr:colOff>352426</xdr:colOff>
      <xdr:row>31</xdr:row>
      <xdr:rowOff>104775</xdr:rowOff>
    </xdr:from>
    <xdr:to>
      <xdr:col>9</xdr:col>
      <xdr:colOff>438150</xdr:colOff>
      <xdr:row>36</xdr:row>
      <xdr:rowOff>85726</xdr:rowOff>
    </xdr:to>
    <xdr:sp macro="" textlink="">
      <xdr:nvSpPr>
        <xdr:cNvPr id="8" name="Rounded Rectangular Callout 7"/>
        <xdr:cNvSpPr/>
      </xdr:nvSpPr>
      <xdr:spPr>
        <a:xfrm>
          <a:off x="4705351" y="5124450"/>
          <a:ext cx="1304924" cy="790576"/>
        </a:xfrm>
        <a:prstGeom prst="wedgeRoundRectCallout">
          <a:avLst>
            <a:gd name="adj1" fmla="val 206917"/>
            <a:gd name="adj2" fmla="val -199142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This</a:t>
          </a:r>
          <a:r>
            <a:rPr lang="en-US" sz="1100" baseline="0"/>
            <a:t> tip prevents  an ugly common malpractice.</a:t>
          </a:r>
          <a:endParaRPr lang="en-US" sz="1100"/>
        </a:p>
      </xdr:txBody>
    </xdr:sp>
    <xdr:clientData/>
  </xdr:twoCellAnchor>
  <xdr:twoCellAnchor>
    <xdr:from>
      <xdr:col>21</xdr:col>
      <xdr:colOff>238124</xdr:colOff>
      <xdr:row>20</xdr:row>
      <xdr:rowOff>66675</xdr:rowOff>
    </xdr:from>
    <xdr:to>
      <xdr:col>25</xdr:col>
      <xdr:colOff>95250</xdr:colOff>
      <xdr:row>24</xdr:row>
      <xdr:rowOff>31623</xdr:rowOff>
    </xdr:to>
    <xdr:sp macro="" textlink="">
      <xdr:nvSpPr>
        <xdr:cNvPr id="12" name="Rectangular Callout 11"/>
        <xdr:cNvSpPr/>
      </xdr:nvSpPr>
      <xdr:spPr>
        <a:xfrm>
          <a:off x="13477874" y="3305175"/>
          <a:ext cx="2295526" cy="612648"/>
        </a:xfrm>
        <a:prstGeom prst="wedgeRectCallout">
          <a:avLst>
            <a:gd name="adj1" fmla="val -47532"/>
            <a:gd name="adj2" fmla="val -3992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Refers to parameters in V1:V3 that</a:t>
          </a:r>
          <a:r>
            <a:rPr lang="en-US" sz="1100" baseline="0"/>
            <a:t> may be easily changed by users.</a:t>
          </a:r>
          <a:endParaRPr lang="en-US" sz="1100"/>
        </a:p>
        <a:p>
          <a:pPr algn="ctr"/>
          <a:r>
            <a:rPr lang="en-US" sz="1100"/>
            <a:t>=($V$1*P7+$V$2*R7+$V$3*T7)/100</a:t>
          </a:r>
        </a:p>
      </xdr:txBody>
    </xdr:sp>
    <xdr:clientData/>
  </xdr:twoCellAnchor>
  <xdr:twoCellAnchor>
    <xdr:from>
      <xdr:col>16</xdr:col>
      <xdr:colOff>238126</xdr:colOff>
      <xdr:row>31</xdr:row>
      <xdr:rowOff>19050</xdr:rowOff>
    </xdr:from>
    <xdr:to>
      <xdr:col>19</xdr:col>
      <xdr:colOff>142876</xdr:colOff>
      <xdr:row>36</xdr:row>
      <xdr:rowOff>1</xdr:rowOff>
    </xdr:to>
    <xdr:sp macro="" textlink="">
      <xdr:nvSpPr>
        <xdr:cNvPr id="14" name="Rounded Rectangular Callout 13"/>
        <xdr:cNvSpPr/>
      </xdr:nvSpPr>
      <xdr:spPr>
        <a:xfrm>
          <a:off x="10429876" y="5038725"/>
          <a:ext cx="1733550" cy="790576"/>
        </a:xfrm>
        <a:prstGeom prst="wedgeRoundRectCallout">
          <a:avLst>
            <a:gd name="adj1" fmla="val 182192"/>
            <a:gd name="adj2" fmla="val -191913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This</a:t>
          </a:r>
          <a:r>
            <a:rPr lang="en-US" sz="1100" baseline="0"/>
            <a:t> tip encourages the avoidance of hardcoding parameters</a:t>
          </a:r>
          <a:endParaRPr lang="en-US" sz="1100"/>
        </a:p>
      </xdr:txBody>
    </xdr:sp>
    <xdr:clientData/>
  </xdr:twoCellAnchor>
  <xdr:twoCellAnchor>
    <xdr:from>
      <xdr:col>23</xdr:col>
      <xdr:colOff>533401</xdr:colOff>
      <xdr:row>8</xdr:row>
      <xdr:rowOff>114300</xdr:rowOff>
    </xdr:from>
    <xdr:to>
      <xdr:col>26</xdr:col>
      <xdr:colOff>438151</xdr:colOff>
      <xdr:row>15</xdr:row>
      <xdr:rowOff>104775</xdr:rowOff>
    </xdr:to>
    <xdr:sp macro="" textlink="">
      <xdr:nvSpPr>
        <xdr:cNvPr id="15" name="Rounded Rectangular Callout 14"/>
        <xdr:cNvSpPr/>
      </xdr:nvSpPr>
      <xdr:spPr>
        <a:xfrm>
          <a:off x="14992351" y="1409700"/>
          <a:ext cx="1733550" cy="1123950"/>
        </a:xfrm>
        <a:prstGeom prst="wedgeRoundRectCallout">
          <a:avLst>
            <a:gd name="adj1" fmla="val -59566"/>
            <a:gd name="adj2" fmla="val -108923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This</a:t>
          </a:r>
          <a:r>
            <a:rPr lang="en-US" sz="1100" baseline="0"/>
            <a:t> tip encourages the avoidance of using Merge &amp; Center. Preferable is Center Across Selection.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tabSelected="1" workbookViewId="0">
      <selection activeCell="V44" sqref="V44"/>
    </sheetView>
  </sheetViews>
  <sheetFormatPr defaultRowHeight="12.75" x14ac:dyDescent="0.2"/>
  <cols>
    <col min="1" max="1" width="10.42578125" customWidth="1"/>
    <col min="15" max="15" width="14.42578125" bestFit="1" customWidth="1"/>
    <col min="21" max="21" width="9.140625" customWidth="1"/>
  </cols>
  <sheetData>
    <row r="1" spans="1:27" x14ac:dyDescent="0.2">
      <c r="A1" s="1" t="s">
        <v>0</v>
      </c>
      <c r="V1">
        <v>60</v>
      </c>
    </row>
    <row r="2" spans="1:27" x14ac:dyDescent="0.2">
      <c r="A2" s="1"/>
      <c r="O2" s="40" t="s">
        <v>16</v>
      </c>
      <c r="V2">
        <v>30</v>
      </c>
    </row>
    <row r="3" spans="1:27" x14ac:dyDescent="0.2">
      <c r="A3" s="1"/>
      <c r="V3">
        <f>100-V2-V1</f>
        <v>10</v>
      </c>
    </row>
    <row r="4" spans="1:27" x14ac:dyDescent="0.2">
      <c r="B4" s="43" t="s">
        <v>1</v>
      </c>
      <c r="C4" s="44"/>
      <c r="D4" s="44"/>
      <c r="E4" s="44"/>
      <c r="F4" s="44"/>
      <c r="G4" s="44"/>
      <c r="H4" s="43" t="s">
        <v>2</v>
      </c>
      <c r="I4" s="44"/>
      <c r="J4" s="44"/>
      <c r="K4" s="44"/>
      <c r="L4" s="44"/>
      <c r="M4" s="45"/>
      <c r="P4" s="43" t="s">
        <v>1</v>
      </c>
      <c r="Q4" s="44"/>
      <c r="R4" s="44"/>
      <c r="S4" s="44"/>
      <c r="T4" s="44"/>
      <c r="U4" s="44"/>
      <c r="V4" s="43" t="s">
        <v>2</v>
      </c>
      <c r="W4" s="44"/>
      <c r="X4" s="44"/>
      <c r="Y4" s="44"/>
      <c r="Z4" s="44"/>
      <c r="AA4" s="45"/>
    </row>
    <row r="5" spans="1:27" x14ac:dyDescent="0.2">
      <c r="A5" s="2"/>
      <c r="B5" s="46" t="s">
        <v>3</v>
      </c>
      <c r="C5" s="46"/>
      <c r="D5" s="47" t="s">
        <v>4</v>
      </c>
      <c r="E5" s="48"/>
      <c r="F5" s="46" t="s">
        <v>5</v>
      </c>
      <c r="G5" s="46"/>
      <c r="H5" s="47" t="s">
        <v>6</v>
      </c>
      <c r="I5" s="48"/>
      <c r="J5" s="46" t="s">
        <v>7</v>
      </c>
      <c r="K5" s="46"/>
      <c r="L5" s="47" t="s">
        <v>8</v>
      </c>
      <c r="M5" s="48"/>
      <c r="O5" s="2"/>
      <c r="P5" s="41" t="s">
        <v>3</v>
      </c>
      <c r="Q5" s="42"/>
      <c r="R5" s="41" t="s">
        <v>4</v>
      </c>
      <c r="S5" s="42"/>
      <c r="T5" s="41" t="s">
        <v>5</v>
      </c>
      <c r="U5" s="42"/>
      <c r="V5" s="41" t="str">
        <f>CONCATENATE("Mix (",V1,-V2,-V3,")")</f>
        <v>Mix (60-30-10)</v>
      </c>
      <c r="W5" s="42"/>
      <c r="X5" s="41" t="s">
        <v>7</v>
      </c>
      <c r="Y5" s="42"/>
      <c r="Z5" s="41" t="s">
        <v>8</v>
      </c>
      <c r="AA5" s="42"/>
    </row>
    <row r="6" spans="1:27" x14ac:dyDescent="0.2">
      <c r="A6" s="3" t="s">
        <v>9</v>
      </c>
      <c r="B6" s="4" t="s">
        <v>10</v>
      </c>
      <c r="C6" s="4" t="s">
        <v>11</v>
      </c>
      <c r="D6" s="5" t="s">
        <v>10</v>
      </c>
      <c r="E6" s="6" t="s">
        <v>11</v>
      </c>
      <c r="F6" s="4" t="s">
        <v>10</v>
      </c>
      <c r="G6" s="4" t="s">
        <v>11</v>
      </c>
      <c r="H6" s="5" t="s">
        <v>10</v>
      </c>
      <c r="I6" s="6" t="s">
        <v>11</v>
      </c>
      <c r="J6" s="4" t="s">
        <v>10</v>
      </c>
      <c r="K6" s="4" t="s">
        <v>11</v>
      </c>
      <c r="L6" s="5" t="s">
        <v>10</v>
      </c>
      <c r="M6" s="6" t="s">
        <v>11</v>
      </c>
      <c r="O6" s="3" t="s">
        <v>9</v>
      </c>
      <c r="P6" s="4" t="s">
        <v>10</v>
      </c>
      <c r="Q6" s="4" t="s">
        <v>11</v>
      </c>
      <c r="R6" s="5" t="s">
        <v>10</v>
      </c>
      <c r="S6" s="6" t="s">
        <v>11</v>
      </c>
      <c r="T6" s="4" t="s">
        <v>10</v>
      </c>
      <c r="U6" s="39">
        <v>1</v>
      </c>
      <c r="V6" s="5" t="s">
        <v>10</v>
      </c>
      <c r="W6" s="6" t="s">
        <v>11</v>
      </c>
      <c r="X6" s="4" t="s">
        <v>10</v>
      </c>
      <c r="Y6" s="4" t="s">
        <v>11</v>
      </c>
      <c r="Z6" s="5" t="s">
        <v>10</v>
      </c>
      <c r="AA6" s="6" t="s">
        <v>11</v>
      </c>
    </row>
    <row r="7" spans="1:27" x14ac:dyDescent="0.2">
      <c r="A7" s="7">
        <v>1983</v>
      </c>
      <c r="B7" s="8">
        <v>22.51</v>
      </c>
      <c r="C7" s="9">
        <f>B7/100+1</f>
        <v>1.2251000000000001</v>
      </c>
      <c r="D7" s="8">
        <v>6.26</v>
      </c>
      <c r="E7" s="10">
        <f>D7/100+1</f>
        <v>1.0626</v>
      </c>
      <c r="F7" s="8">
        <v>8.8000000000000007</v>
      </c>
      <c r="G7" s="11">
        <f>F7/100+1</f>
        <v>1.0880000000000001</v>
      </c>
      <c r="H7" s="12">
        <f t="shared" ref="H7:H36" si="0">0.6*B7+0.3*D7+0.1*F7</f>
        <v>16.263999999999999</v>
      </c>
      <c r="I7" s="10">
        <f>H7/100+1</f>
        <v>1.1626400000000001</v>
      </c>
      <c r="J7" s="11">
        <f t="shared" ref="J7:J36" si="1">MAX(B7,D7,F7)</f>
        <v>22.51</v>
      </c>
      <c r="K7" s="11">
        <f>J7/100+1</f>
        <v>1.2251000000000001</v>
      </c>
      <c r="L7" s="12">
        <f>MIN(F7,D7,B7)</f>
        <v>6.26</v>
      </c>
      <c r="M7" s="10">
        <f>L7/100+1</f>
        <v>1.0626</v>
      </c>
      <c r="O7" s="35">
        <v>1983</v>
      </c>
      <c r="P7" s="20">
        <v>22.51</v>
      </c>
      <c r="Q7" s="21">
        <f>P7/100+1</f>
        <v>1.2251000000000001</v>
      </c>
      <c r="R7" s="20">
        <v>6.26</v>
      </c>
      <c r="S7" s="22">
        <f>R7/100+1</f>
        <v>1.0626</v>
      </c>
      <c r="T7" s="20">
        <v>8.8000000000000007</v>
      </c>
      <c r="U7" s="23">
        <f t="shared" ref="U7:U36" si="2">(T7/100+1)*U6</f>
        <v>1.0880000000000001</v>
      </c>
      <c r="V7" s="24">
        <f>($V$1*P7+$V$2*R7+$V$3*T7)/100</f>
        <v>16.263999999999999</v>
      </c>
      <c r="W7" s="22">
        <f>V7/100+1</f>
        <v>1.1626400000000001</v>
      </c>
      <c r="X7" s="23">
        <f t="shared" ref="X7:X36" si="3">MAX(P7,R7,T7)</f>
        <v>22.51</v>
      </c>
      <c r="Y7" s="23">
        <f>X7/100+1</f>
        <v>1.2251000000000001</v>
      </c>
      <c r="Z7" s="24">
        <f>MIN(T7,R7,P7)</f>
        <v>6.26</v>
      </c>
      <c r="AA7" s="22">
        <f>Z7/100+1</f>
        <v>1.0626</v>
      </c>
    </row>
    <row r="8" spans="1:27" x14ac:dyDescent="0.2">
      <c r="A8" s="7">
        <v>1984</v>
      </c>
      <c r="B8" s="8">
        <v>6.27</v>
      </c>
      <c r="C8" s="10">
        <f t="shared" ref="C8:C36" si="4">(1+B8/100)*C7</f>
        <v>1.3019137700000001</v>
      </c>
      <c r="D8" s="8">
        <v>16.86</v>
      </c>
      <c r="E8" s="10">
        <f t="shared" ref="E8:E36" si="5">(D8/100+1)*E7</f>
        <v>1.2417543600000001</v>
      </c>
      <c r="F8" s="8">
        <v>9.85</v>
      </c>
      <c r="G8" s="11">
        <f t="shared" ref="G8:G36" si="6">(F8/100+1)*G7</f>
        <v>1.1951680000000002</v>
      </c>
      <c r="H8" s="12">
        <f t="shared" si="0"/>
        <v>9.8049999999999997</v>
      </c>
      <c r="I8" s="10">
        <f t="shared" ref="I8:I36" si="7">(H8/100+1)*I7</f>
        <v>1.276636852</v>
      </c>
      <c r="J8" s="11">
        <f t="shared" si="1"/>
        <v>16.86</v>
      </c>
      <c r="K8" s="11">
        <f t="shared" ref="K8:K36" si="8">(J8/100+1)*K7</f>
        <v>1.4316518600000001</v>
      </c>
      <c r="L8" s="12">
        <f t="shared" ref="L8:L36" si="9">MIN(F8,D8,B8)</f>
        <v>6.27</v>
      </c>
      <c r="M8" s="10">
        <f>(L8/100+1)*M7</f>
        <v>1.12922502</v>
      </c>
      <c r="O8" s="35">
        <v>1984</v>
      </c>
      <c r="P8" s="20">
        <v>6.27</v>
      </c>
      <c r="Q8" s="22">
        <f t="shared" ref="Q8:Q36" si="10">(1+P8/100)*Q7</f>
        <v>1.3019137700000001</v>
      </c>
      <c r="R8" s="20">
        <v>16.86</v>
      </c>
      <c r="S8" s="22">
        <f t="shared" ref="S8:S36" si="11">(R8/100+1)*S7</f>
        <v>1.2417543600000001</v>
      </c>
      <c r="T8" s="20">
        <v>9.85</v>
      </c>
      <c r="U8" s="23">
        <f t="shared" si="2"/>
        <v>1.1951680000000002</v>
      </c>
      <c r="V8" s="24">
        <f t="shared" ref="V8:V36" si="12">($V$1*P8+$V$2*R8+$V$3*T8)/100</f>
        <v>9.8049999999999997</v>
      </c>
      <c r="W8" s="22">
        <f t="shared" ref="W8:W36" si="13">(V8/100+1)*W7</f>
        <v>1.276636852</v>
      </c>
      <c r="X8" s="23">
        <f t="shared" si="3"/>
        <v>16.86</v>
      </c>
      <c r="Y8" s="23">
        <f t="shared" ref="Y8:Y36" si="14">(X8/100+1)*Y7</f>
        <v>1.4316518600000001</v>
      </c>
      <c r="Z8" s="24">
        <f t="shared" ref="Z8:Z36" si="15">MIN(T8,R8,P8)</f>
        <v>6.27</v>
      </c>
      <c r="AA8" s="22">
        <f>(Z8/100+1)*AA7</f>
        <v>1.12922502</v>
      </c>
    </row>
    <row r="9" spans="1:27" x14ac:dyDescent="0.2">
      <c r="A9" s="7">
        <v>1985</v>
      </c>
      <c r="B9" s="8">
        <v>32.159999999999997</v>
      </c>
      <c r="C9" s="10">
        <f t="shared" si="4"/>
        <v>1.720609238432</v>
      </c>
      <c r="D9" s="8">
        <v>30.09</v>
      </c>
      <c r="E9" s="10">
        <f t="shared" si="5"/>
        <v>1.615398246924</v>
      </c>
      <c r="F9" s="8">
        <v>7.72</v>
      </c>
      <c r="G9" s="11">
        <f t="shared" si="6"/>
        <v>1.2874349696000003</v>
      </c>
      <c r="H9" s="12">
        <f t="shared" si="0"/>
        <v>29.094999999999992</v>
      </c>
      <c r="I9" s="10">
        <f t="shared" si="7"/>
        <v>1.6480743440894001</v>
      </c>
      <c r="J9" s="11">
        <f t="shared" si="1"/>
        <v>32.159999999999997</v>
      </c>
      <c r="K9" s="11">
        <f t="shared" si="8"/>
        <v>1.8920710981760001</v>
      </c>
      <c r="L9" s="12">
        <f t="shared" si="9"/>
        <v>7.72</v>
      </c>
      <c r="M9" s="10">
        <f t="shared" ref="M9:M36" si="16">(L9/100+1)*M8</f>
        <v>1.2164011915440001</v>
      </c>
      <c r="O9" s="35">
        <v>1985</v>
      </c>
      <c r="P9" s="20">
        <v>32.159999999999997</v>
      </c>
      <c r="Q9" s="22">
        <f t="shared" si="10"/>
        <v>1.720609238432</v>
      </c>
      <c r="R9" s="20">
        <v>30.09</v>
      </c>
      <c r="S9" s="22">
        <f t="shared" si="11"/>
        <v>1.615398246924</v>
      </c>
      <c r="T9" s="20">
        <v>7.72</v>
      </c>
      <c r="U9" s="23">
        <f t="shared" si="2"/>
        <v>1.2874349696000003</v>
      </c>
      <c r="V9" s="24">
        <f t="shared" si="12"/>
        <v>29.094999999999999</v>
      </c>
      <c r="W9" s="22">
        <f t="shared" si="13"/>
        <v>1.6480743440894001</v>
      </c>
      <c r="X9" s="23">
        <f t="shared" si="3"/>
        <v>32.159999999999997</v>
      </c>
      <c r="Y9" s="23">
        <f t="shared" si="14"/>
        <v>1.8920710981760001</v>
      </c>
      <c r="Z9" s="24">
        <f t="shared" si="15"/>
        <v>7.72</v>
      </c>
      <c r="AA9" s="22">
        <f t="shared" ref="AA9:AA36" si="17">(Z9/100+1)*AA8</f>
        <v>1.2164011915440001</v>
      </c>
    </row>
    <row r="10" spans="1:27" x14ac:dyDescent="0.2">
      <c r="A10" s="7">
        <v>1986</v>
      </c>
      <c r="B10" s="8">
        <v>18.47</v>
      </c>
      <c r="C10" s="10">
        <f t="shared" si="4"/>
        <v>2.0384057647703901</v>
      </c>
      <c r="D10" s="8">
        <v>19.850000000000001</v>
      </c>
      <c r="E10" s="10">
        <f t="shared" si="5"/>
        <v>1.9360547989384143</v>
      </c>
      <c r="F10" s="8">
        <v>6.16</v>
      </c>
      <c r="G10" s="11">
        <f t="shared" si="6"/>
        <v>1.3667409637273604</v>
      </c>
      <c r="H10" s="12">
        <f t="shared" si="0"/>
        <v>17.652999999999999</v>
      </c>
      <c r="I10" s="10">
        <f t="shared" si="7"/>
        <v>1.9390089080515021</v>
      </c>
      <c r="J10" s="11">
        <f t="shared" si="1"/>
        <v>19.850000000000001</v>
      </c>
      <c r="K10" s="11">
        <f t="shared" si="8"/>
        <v>2.2676472111639363</v>
      </c>
      <c r="L10" s="12">
        <f t="shared" si="9"/>
        <v>6.16</v>
      </c>
      <c r="M10" s="10">
        <f t="shared" si="16"/>
        <v>1.2913315049431107</v>
      </c>
      <c r="O10" s="35">
        <v>1986</v>
      </c>
      <c r="P10" s="20">
        <v>18.47</v>
      </c>
      <c r="Q10" s="22">
        <f t="shared" si="10"/>
        <v>2.0384057647703901</v>
      </c>
      <c r="R10" s="20">
        <v>19.850000000000001</v>
      </c>
      <c r="S10" s="22">
        <f t="shared" si="11"/>
        <v>1.9360547989384143</v>
      </c>
      <c r="T10" s="20">
        <v>6.16</v>
      </c>
      <c r="U10" s="23">
        <f t="shared" si="2"/>
        <v>1.3667409637273604</v>
      </c>
      <c r="V10" s="24">
        <f t="shared" si="12"/>
        <v>17.652999999999999</v>
      </c>
      <c r="W10" s="22">
        <f t="shared" si="13"/>
        <v>1.9390089080515021</v>
      </c>
      <c r="X10" s="23">
        <f t="shared" si="3"/>
        <v>19.850000000000001</v>
      </c>
      <c r="Y10" s="23">
        <f t="shared" si="14"/>
        <v>2.2676472111639363</v>
      </c>
      <c r="Z10" s="24">
        <f t="shared" si="15"/>
        <v>6.16</v>
      </c>
      <c r="AA10" s="22">
        <f t="shared" si="17"/>
        <v>1.2913315049431107</v>
      </c>
    </row>
    <row r="11" spans="1:27" x14ac:dyDescent="0.2">
      <c r="A11" s="7">
        <v>1987</v>
      </c>
      <c r="B11" s="8">
        <v>5.23</v>
      </c>
      <c r="C11" s="10">
        <f t="shared" si="4"/>
        <v>2.1450143862678814</v>
      </c>
      <c r="D11" s="8">
        <v>-0.27</v>
      </c>
      <c r="E11" s="10">
        <f t="shared" si="5"/>
        <v>1.9308274509812804</v>
      </c>
      <c r="F11" s="8">
        <v>5.47</v>
      </c>
      <c r="G11" s="11">
        <f t="shared" si="6"/>
        <v>1.4415016944432471</v>
      </c>
      <c r="H11" s="12">
        <f t="shared" si="0"/>
        <v>3.6040000000000005</v>
      </c>
      <c r="I11" s="10">
        <f t="shared" si="7"/>
        <v>2.0088907890976784</v>
      </c>
      <c r="J11" s="11">
        <f t="shared" si="1"/>
        <v>5.47</v>
      </c>
      <c r="K11" s="11">
        <f t="shared" si="8"/>
        <v>2.3916875136146034</v>
      </c>
      <c r="L11" s="12">
        <f t="shared" si="9"/>
        <v>-0.27</v>
      </c>
      <c r="M11" s="10">
        <f t="shared" si="16"/>
        <v>1.2878449098797642</v>
      </c>
      <c r="O11" s="35">
        <v>1987</v>
      </c>
      <c r="P11" s="20">
        <v>5.23</v>
      </c>
      <c r="Q11" s="22">
        <f t="shared" si="10"/>
        <v>2.1450143862678814</v>
      </c>
      <c r="R11" s="20">
        <v>-0.27</v>
      </c>
      <c r="S11" s="22">
        <f t="shared" si="11"/>
        <v>1.9308274509812804</v>
      </c>
      <c r="T11" s="20">
        <v>5.47</v>
      </c>
      <c r="U11" s="23">
        <f t="shared" si="2"/>
        <v>1.4415016944432471</v>
      </c>
      <c r="V11" s="24">
        <f t="shared" si="12"/>
        <v>3.6039999999999996</v>
      </c>
      <c r="W11" s="22">
        <f t="shared" si="13"/>
        <v>2.0088907890976784</v>
      </c>
      <c r="X11" s="23">
        <f t="shared" si="3"/>
        <v>5.47</v>
      </c>
      <c r="Y11" s="23">
        <f t="shared" si="14"/>
        <v>2.3916875136146034</v>
      </c>
      <c r="Z11" s="24">
        <f t="shared" si="15"/>
        <v>-0.27</v>
      </c>
      <c r="AA11" s="22">
        <f t="shared" si="17"/>
        <v>1.2878449098797642</v>
      </c>
    </row>
    <row r="12" spans="1:27" x14ac:dyDescent="0.2">
      <c r="A12" s="7">
        <v>1988</v>
      </c>
      <c r="B12" s="8">
        <v>16.809999999999999</v>
      </c>
      <c r="C12" s="10">
        <f t="shared" si="4"/>
        <v>2.5055913045995122</v>
      </c>
      <c r="D12" s="8">
        <v>10.7</v>
      </c>
      <c r="E12" s="10">
        <f t="shared" si="5"/>
        <v>2.1374259882362772</v>
      </c>
      <c r="F12" s="8">
        <v>6.35</v>
      </c>
      <c r="G12" s="11">
        <f t="shared" si="6"/>
        <v>1.5330370520403931</v>
      </c>
      <c r="H12" s="12">
        <f t="shared" si="0"/>
        <v>13.930999999999997</v>
      </c>
      <c r="I12" s="10">
        <f t="shared" si="7"/>
        <v>2.288749364926876</v>
      </c>
      <c r="J12" s="11">
        <f t="shared" si="1"/>
        <v>16.809999999999999</v>
      </c>
      <c r="K12" s="11">
        <f t="shared" si="8"/>
        <v>2.7937301846532181</v>
      </c>
      <c r="L12" s="12">
        <f t="shared" si="9"/>
        <v>6.35</v>
      </c>
      <c r="M12" s="10">
        <f t="shared" si="16"/>
        <v>1.369623061657129</v>
      </c>
      <c r="O12" s="35">
        <v>1988</v>
      </c>
      <c r="P12" s="20">
        <v>16.809999999999999</v>
      </c>
      <c r="Q12" s="22">
        <f t="shared" si="10"/>
        <v>2.5055913045995122</v>
      </c>
      <c r="R12" s="20">
        <v>10.7</v>
      </c>
      <c r="S12" s="22">
        <f t="shared" si="11"/>
        <v>2.1374259882362772</v>
      </c>
      <c r="T12" s="20">
        <v>6.35</v>
      </c>
      <c r="U12" s="23">
        <f t="shared" si="2"/>
        <v>1.5330370520403931</v>
      </c>
      <c r="V12" s="24">
        <f t="shared" si="12"/>
        <v>13.930999999999999</v>
      </c>
      <c r="W12" s="22">
        <f t="shared" si="13"/>
        <v>2.288749364926876</v>
      </c>
      <c r="X12" s="23">
        <f t="shared" si="3"/>
        <v>16.809999999999999</v>
      </c>
      <c r="Y12" s="23">
        <f t="shared" si="14"/>
        <v>2.7937301846532181</v>
      </c>
      <c r="Z12" s="24">
        <f t="shared" si="15"/>
        <v>6.35</v>
      </c>
      <c r="AA12" s="22">
        <f t="shared" si="17"/>
        <v>1.369623061657129</v>
      </c>
    </row>
    <row r="13" spans="1:27" x14ac:dyDescent="0.2">
      <c r="A13" s="7">
        <v>1989</v>
      </c>
      <c r="B13" s="8">
        <v>31.49</v>
      </c>
      <c r="C13" s="10">
        <f t="shared" si="4"/>
        <v>3.2946020064178985</v>
      </c>
      <c r="D13" s="8">
        <v>16.23</v>
      </c>
      <c r="E13" s="10">
        <f t="shared" si="5"/>
        <v>2.484330226127025</v>
      </c>
      <c r="F13" s="8">
        <v>8.3699999999999992</v>
      </c>
      <c r="G13" s="11">
        <f t="shared" si="6"/>
        <v>1.6613522532961738</v>
      </c>
      <c r="H13" s="12">
        <f t="shared" si="0"/>
        <v>24.599999999999998</v>
      </c>
      <c r="I13" s="10">
        <f t="shared" si="7"/>
        <v>2.8517817086988875</v>
      </c>
      <c r="J13" s="11">
        <f t="shared" si="1"/>
        <v>31.49</v>
      </c>
      <c r="K13" s="11">
        <f t="shared" si="8"/>
        <v>3.6734758198005162</v>
      </c>
      <c r="L13" s="12">
        <f t="shared" si="9"/>
        <v>8.3699999999999992</v>
      </c>
      <c r="M13" s="10">
        <f t="shared" si="16"/>
        <v>1.4842605119178305</v>
      </c>
      <c r="O13" s="35">
        <v>1989</v>
      </c>
      <c r="P13" s="20">
        <v>31.49</v>
      </c>
      <c r="Q13" s="22">
        <f t="shared" si="10"/>
        <v>3.2946020064178985</v>
      </c>
      <c r="R13" s="20">
        <v>16.23</v>
      </c>
      <c r="S13" s="22">
        <f t="shared" si="11"/>
        <v>2.484330226127025</v>
      </c>
      <c r="T13" s="20">
        <v>8.3699999999999992</v>
      </c>
      <c r="U13" s="23">
        <f t="shared" si="2"/>
        <v>1.6613522532961738</v>
      </c>
      <c r="V13" s="24">
        <f t="shared" si="12"/>
        <v>24.599999999999994</v>
      </c>
      <c r="W13" s="22">
        <f t="shared" si="13"/>
        <v>2.8517817086988875</v>
      </c>
      <c r="X13" s="23">
        <f t="shared" si="3"/>
        <v>31.49</v>
      </c>
      <c r="Y13" s="23">
        <f t="shared" si="14"/>
        <v>3.6734758198005162</v>
      </c>
      <c r="Z13" s="24">
        <f t="shared" si="15"/>
        <v>8.3699999999999992</v>
      </c>
      <c r="AA13" s="22">
        <f t="shared" si="17"/>
        <v>1.4842605119178305</v>
      </c>
    </row>
    <row r="14" spans="1:27" x14ac:dyDescent="0.2">
      <c r="A14" s="7">
        <v>1990</v>
      </c>
      <c r="B14" s="8">
        <v>-3.17</v>
      </c>
      <c r="C14" s="10">
        <f t="shared" si="4"/>
        <v>3.1901631228144511</v>
      </c>
      <c r="D14" s="8">
        <v>6.78</v>
      </c>
      <c r="E14" s="10">
        <f t="shared" si="5"/>
        <v>2.6527678154584375</v>
      </c>
      <c r="F14" s="8">
        <v>7.81</v>
      </c>
      <c r="G14" s="11">
        <f t="shared" si="6"/>
        <v>1.791103864278605</v>
      </c>
      <c r="H14" s="12">
        <f t="shared" si="0"/>
        <v>0.91299999999999992</v>
      </c>
      <c r="I14" s="10">
        <f t="shared" si="7"/>
        <v>2.8778184756993084</v>
      </c>
      <c r="J14" s="11">
        <f t="shared" si="1"/>
        <v>7.81</v>
      </c>
      <c r="K14" s="11">
        <f t="shared" si="8"/>
        <v>3.9603742813269367</v>
      </c>
      <c r="L14" s="12">
        <f t="shared" si="9"/>
        <v>-3.17</v>
      </c>
      <c r="M14" s="10">
        <f t="shared" si="16"/>
        <v>1.4372094536900353</v>
      </c>
      <c r="O14" s="35">
        <v>1990</v>
      </c>
      <c r="P14" s="20">
        <v>-3.17</v>
      </c>
      <c r="Q14" s="22">
        <f t="shared" si="10"/>
        <v>3.1901631228144511</v>
      </c>
      <c r="R14" s="20">
        <v>6.78</v>
      </c>
      <c r="S14" s="22">
        <f t="shared" si="11"/>
        <v>2.6527678154584375</v>
      </c>
      <c r="T14" s="20">
        <v>7.81</v>
      </c>
      <c r="U14" s="23">
        <f t="shared" si="2"/>
        <v>1.791103864278605</v>
      </c>
      <c r="V14" s="24">
        <f t="shared" si="12"/>
        <v>0.91300000000000014</v>
      </c>
      <c r="W14" s="22">
        <f t="shared" si="13"/>
        <v>2.8778184756993084</v>
      </c>
      <c r="X14" s="23">
        <f t="shared" si="3"/>
        <v>7.81</v>
      </c>
      <c r="Y14" s="23">
        <f t="shared" si="14"/>
        <v>3.9603742813269367</v>
      </c>
      <c r="Z14" s="24">
        <f t="shared" si="15"/>
        <v>-3.17</v>
      </c>
      <c r="AA14" s="22">
        <f t="shared" si="17"/>
        <v>1.4372094536900353</v>
      </c>
    </row>
    <row r="15" spans="1:27" x14ac:dyDescent="0.2">
      <c r="A15" s="7">
        <v>1991</v>
      </c>
      <c r="B15" s="8">
        <v>30.55</v>
      </c>
      <c r="C15" s="10">
        <f t="shared" si="4"/>
        <v>4.1647579568342659</v>
      </c>
      <c r="D15" s="8">
        <v>19.89</v>
      </c>
      <c r="E15" s="10">
        <f t="shared" si="5"/>
        <v>3.1804033339531208</v>
      </c>
      <c r="F15" s="8">
        <v>5.6</v>
      </c>
      <c r="G15" s="11">
        <f t="shared" si="6"/>
        <v>1.8914056806782069</v>
      </c>
      <c r="H15" s="12">
        <f t="shared" si="0"/>
        <v>24.856999999999996</v>
      </c>
      <c r="I15" s="10">
        <f t="shared" si="7"/>
        <v>3.5931578142038854</v>
      </c>
      <c r="J15" s="11">
        <f t="shared" si="1"/>
        <v>30.55</v>
      </c>
      <c r="K15" s="11">
        <f t="shared" si="8"/>
        <v>5.1702686242723157</v>
      </c>
      <c r="L15" s="12">
        <f t="shared" si="9"/>
        <v>5.6</v>
      </c>
      <c r="M15" s="10">
        <f t="shared" si="16"/>
        <v>1.5176931830966773</v>
      </c>
      <c r="O15" s="35">
        <v>1991</v>
      </c>
      <c r="P15" s="20">
        <v>30.55</v>
      </c>
      <c r="Q15" s="22">
        <f t="shared" si="10"/>
        <v>4.1647579568342659</v>
      </c>
      <c r="R15" s="20">
        <v>19.89</v>
      </c>
      <c r="S15" s="22">
        <f t="shared" si="11"/>
        <v>3.1804033339531208</v>
      </c>
      <c r="T15" s="20">
        <v>5.6</v>
      </c>
      <c r="U15" s="23">
        <f t="shared" si="2"/>
        <v>1.8914056806782069</v>
      </c>
      <c r="V15" s="24">
        <f t="shared" si="12"/>
        <v>24.856999999999999</v>
      </c>
      <c r="W15" s="22">
        <f t="shared" si="13"/>
        <v>3.5931578142038854</v>
      </c>
      <c r="X15" s="23">
        <f t="shared" si="3"/>
        <v>30.55</v>
      </c>
      <c r="Y15" s="23">
        <f t="shared" si="14"/>
        <v>5.1702686242723157</v>
      </c>
      <c r="Z15" s="24">
        <f t="shared" si="15"/>
        <v>5.6</v>
      </c>
      <c r="AA15" s="22">
        <f t="shared" si="17"/>
        <v>1.5176931830966773</v>
      </c>
    </row>
    <row r="16" spans="1:27" x14ac:dyDescent="0.2">
      <c r="A16" s="7">
        <v>1992</v>
      </c>
      <c r="B16" s="8">
        <v>7.67</v>
      </c>
      <c r="C16" s="10">
        <f t="shared" si="4"/>
        <v>4.4841948921234538</v>
      </c>
      <c r="D16" s="8">
        <v>9.39</v>
      </c>
      <c r="E16" s="10">
        <f t="shared" si="5"/>
        <v>3.4790432070113191</v>
      </c>
      <c r="F16" s="8">
        <v>3.51</v>
      </c>
      <c r="G16" s="11">
        <f t="shared" si="6"/>
        <v>1.9577940200700119</v>
      </c>
      <c r="H16" s="12">
        <f t="shared" si="0"/>
        <v>7.77</v>
      </c>
      <c r="I16" s="10">
        <f t="shared" si="7"/>
        <v>3.8723461763675275</v>
      </c>
      <c r="J16" s="11">
        <f t="shared" si="1"/>
        <v>9.39</v>
      </c>
      <c r="K16" s="11">
        <f t="shared" si="8"/>
        <v>5.655756848091487</v>
      </c>
      <c r="L16" s="12">
        <f t="shared" si="9"/>
        <v>3.51</v>
      </c>
      <c r="M16" s="10">
        <f t="shared" si="16"/>
        <v>1.5709642138233706</v>
      </c>
      <c r="O16" s="35">
        <v>1992</v>
      </c>
      <c r="P16" s="20">
        <v>7.67</v>
      </c>
      <c r="Q16" s="22">
        <f t="shared" si="10"/>
        <v>4.4841948921234538</v>
      </c>
      <c r="R16" s="20">
        <v>9.39</v>
      </c>
      <c r="S16" s="22">
        <f t="shared" si="11"/>
        <v>3.4790432070113191</v>
      </c>
      <c r="T16" s="20">
        <v>3.51</v>
      </c>
      <c r="U16" s="23">
        <f t="shared" si="2"/>
        <v>1.9577940200700119</v>
      </c>
      <c r="V16" s="24">
        <f t="shared" si="12"/>
        <v>7.7700000000000014</v>
      </c>
      <c r="W16" s="22">
        <f t="shared" si="13"/>
        <v>3.8723461763675275</v>
      </c>
      <c r="X16" s="23">
        <f t="shared" si="3"/>
        <v>9.39</v>
      </c>
      <c r="Y16" s="23">
        <f t="shared" si="14"/>
        <v>5.655756848091487</v>
      </c>
      <c r="Z16" s="24">
        <f t="shared" si="15"/>
        <v>3.51</v>
      </c>
      <c r="AA16" s="22">
        <f t="shared" si="17"/>
        <v>1.5709642138233706</v>
      </c>
    </row>
    <row r="17" spans="1:27" x14ac:dyDescent="0.2">
      <c r="A17" s="7">
        <v>1993</v>
      </c>
      <c r="B17" s="8">
        <v>9.99</v>
      </c>
      <c r="C17" s="10">
        <f t="shared" si="4"/>
        <v>4.9321659618465876</v>
      </c>
      <c r="D17" s="8">
        <v>13.19</v>
      </c>
      <c r="E17" s="10">
        <f t="shared" si="5"/>
        <v>3.9379290060161116</v>
      </c>
      <c r="F17" s="8">
        <v>2.9</v>
      </c>
      <c r="G17" s="11">
        <f t="shared" si="6"/>
        <v>2.0145700466520422</v>
      </c>
      <c r="H17" s="12">
        <f t="shared" si="0"/>
        <v>10.241</v>
      </c>
      <c r="I17" s="10">
        <f t="shared" si="7"/>
        <v>4.2689131482893252</v>
      </c>
      <c r="J17" s="11">
        <f t="shared" si="1"/>
        <v>13.19</v>
      </c>
      <c r="K17" s="11">
        <f t="shared" si="8"/>
        <v>6.4017511763547539</v>
      </c>
      <c r="L17" s="12">
        <f t="shared" si="9"/>
        <v>2.9</v>
      </c>
      <c r="M17" s="10">
        <f t="shared" si="16"/>
        <v>1.6165221760242483</v>
      </c>
      <c r="O17" s="35">
        <v>1993</v>
      </c>
      <c r="P17" s="20">
        <v>9.99</v>
      </c>
      <c r="Q17" s="22">
        <f t="shared" si="10"/>
        <v>4.9321659618465876</v>
      </c>
      <c r="R17" s="20">
        <v>13.19</v>
      </c>
      <c r="S17" s="22">
        <f t="shared" si="11"/>
        <v>3.9379290060161116</v>
      </c>
      <c r="T17" s="20">
        <v>2.9</v>
      </c>
      <c r="U17" s="23">
        <f t="shared" si="2"/>
        <v>2.0145700466520422</v>
      </c>
      <c r="V17" s="24">
        <f t="shared" si="12"/>
        <v>10.241</v>
      </c>
      <c r="W17" s="22">
        <f t="shared" si="13"/>
        <v>4.2689131482893252</v>
      </c>
      <c r="X17" s="23">
        <f t="shared" si="3"/>
        <v>13.19</v>
      </c>
      <c r="Y17" s="23">
        <f t="shared" si="14"/>
        <v>6.4017511763547539</v>
      </c>
      <c r="Z17" s="24">
        <f t="shared" si="15"/>
        <v>2.9</v>
      </c>
      <c r="AA17" s="22">
        <f t="shared" si="17"/>
        <v>1.6165221760242483</v>
      </c>
    </row>
    <row r="18" spans="1:27" x14ac:dyDescent="0.2">
      <c r="A18" s="7">
        <v>1994</v>
      </c>
      <c r="B18" s="8">
        <v>1.31</v>
      </c>
      <c r="C18" s="10">
        <f t="shared" si="4"/>
        <v>4.9967773359467786</v>
      </c>
      <c r="D18" s="8">
        <v>-5.76</v>
      </c>
      <c r="E18" s="10">
        <f t="shared" si="5"/>
        <v>3.7111042952695836</v>
      </c>
      <c r="F18" s="8">
        <v>3.9</v>
      </c>
      <c r="G18" s="11">
        <f t="shared" si="6"/>
        <v>2.0931382784714718</v>
      </c>
      <c r="H18" s="12">
        <f t="shared" si="0"/>
        <v>-0.55199999999999994</v>
      </c>
      <c r="I18" s="10">
        <f t="shared" si="7"/>
        <v>4.2453487477107679</v>
      </c>
      <c r="J18" s="11">
        <f t="shared" si="1"/>
        <v>3.9</v>
      </c>
      <c r="K18" s="11">
        <f t="shared" si="8"/>
        <v>6.6514194722325888</v>
      </c>
      <c r="L18" s="12">
        <f t="shared" si="9"/>
        <v>-5.76</v>
      </c>
      <c r="M18" s="10">
        <f t="shared" si="16"/>
        <v>1.5234104986852517</v>
      </c>
      <c r="O18" s="35">
        <v>1994</v>
      </c>
      <c r="P18" s="20">
        <v>1.31</v>
      </c>
      <c r="Q18" s="22">
        <f t="shared" si="10"/>
        <v>4.9967773359467786</v>
      </c>
      <c r="R18" s="20">
        <v>-5.76</v>
      </c>
      <c r="S18" s="22">
        <f t="shared" si="11"/>
        <v>3.7111042952695836</v>
      </c>
      <c r="T18" s="20">
        <v>3.9</v>
      </c>
      <c r="U18" s="23">
        <f t="shared" si="2"/>
        <v>2.0931382784714718</v>
      </c>
      <c r="V18" s="24">
        <f t="shared" si="12"/>
        <v>-0.55199999999999971</v>
      </c>
      <c r="W18" s="22">
        <f t="shared" si="13"/>
        <v>4.2453487477107679</v>
      </c>
      <c r="X18" s="23">
        <f t="shared" si="3"/>
        <v>3.9</v>
      </c>
      <c r="Y18" s="23">
        <f t="shared" si="14"/>
        <v>6.6514194722325888</v>
      </c>
      <c r="Z18" s="24">
        <f t="shared" si="15"/>
        <v>-5.76</v>
      </c>
      <c r="AA18" s="22">
        <f t="shared" si="17"/>
        <v>1.5234104986852517</v>
      </c>
    </row>
    <row r="19" spans="1:27" x14ac:dyDescent="0.2">
      <c r="A19" s="7">
        <v>1995</v>
      </c>
      <c r="B19" s="8">
        <v>37.43</v>
      </c>
      <c r="C19" s="10">
        <f t="shared" si="4"/>
        <v>6.8670710927916581</v>
      </c>
      <c r="D19" s="8">
        <v>27.2</v>
      </c>
      <c r="E19" s="10">
        <f t="shared" si="5"/>
        <v>4.7205246635829106</v>
      </c>
      <c r="F19" s="8">
        <v>5.6</v>
      </c>
      <c r="G19" s="11">
        <f t="shared" si="6"/>
        <v>2.2103540220658742</v>
      </c>
      <c r="H19" s="12">
        <f t="shared" si="0"/>
        <v>31.177999999999997</v>
      </c>
      <c r="I19" s="10">
        <f t="shared" si="7"/>
        <v>5.5689635802720305</v>
      </c>
      <c r="J19" s="11">
        <f t="shared" si="1"/>
        <v>37.43</v>
      </c>
      <c r="K19" s="11">
        <f t="shared" si="8"/>
        <v>9.1410457806892467</v>
      </c>
      <c r="L19" s="12">
        <f t="shared" si="9"/>
        <v>5.6</v>
      </c>
      <c r="M19" s="10">
        <f t="shared" si="16"/>
        <v>1.608721486611626</v>
      </c>
      <c r="O19" s="35">
        <v>1995</v>
      </c>
      <c r="P19" s="20">
        <v>37.43</v>
      </c>
      <c r="Q19" s="22">
        <f t="shared" si="10"/>
        <v>6.8670710927916581</v>
      </c>
      <c r="R19" s="20">
        <v>27.2</v>
      </c>
      <c r="S19" s="22">
        <f t="shared" si="11"/>
        <v>4.7205246635829106</v>
      </c>
      <c r="T19" s="20">
        <v>5.6</v>
      </c>
      <c r="U19" s="23">
        <f t="shared" si="2"/>
        <v>2.2103540220658742</v>
      </c>
      <c r="V19" s="24">
        <f t="shared" si="12"/>
        <v>31.178000000000001</v>
      </c>
      <c r="W19" s="22">
        <f t="shared" si="13"/>
        <v>5.5689635802720305</v>
      </c>
      <c r="X19" s="23">
        <f t="shared" si="3"/>
        <v>37.43</v>
      </c>
      <c r="Y19" s="23">
        <f t="shared" si="14"/>
        <v>9.1410457806892467</v>
      </c>
      <c r="Z19" s="24">
        <f t="shared" si="15"/>
        <v>5.6</v>
      </c>
      <c r="AA19" s="22">
        <f t="shared" si="17"/>
        <v>1.608721486611626</v>
      </c>
    </row>
    <row r="20" spans="1:27" x14ac:dyDescent="0.2">
      <c r="A20" s="7">
        <v>1996</v>
      </c>
      <c r="B20" s="8">
        <v>23.07</v>
      </c>
      <c r="C20" s="10">
        <f t="shared" si="4"/>
        <v>8.4513043938986936</v>
      </c>
      <c r="D20" s="8">
        <v>1.4</v>
      </c>
      <c r="E20" s="10">
        <f t="shared" si="5"/>
        <v>4.786612008873071</v>
      </c>
      <c r="F20" s="8">
        <v>5.21</v>
      </c>
      <c r="G20" s="11">
        <f t="shared" si="6"/>
        <v>2.3255134666155062</v>
      </c>
      <c r="H20" s="12">
        <f t="shared" si="0"/>
        <v>14.783000000000001</v>
      </c>
      <c r="I20" s="10">
        <f t="shared" si="7"/>
        <v>6.3922234663436441</v>
      </c>
      <c r="J20" s="11">
        <f t="shared" si="1"/>
        <v>23.07</v>
      </c>
      <c r="K20" s="11">
        <f t="shared" si="8"/>
        <v>11.249885042294258</v>
      </c>
      <c r="L20" s="12">
        <f t="shared" si="9"/>
        <v>1.4</v>
      </c>
      <c r="M20" s="10">
        <f t="shared" si="16"/>
        <v>1.6312435874241886</v>
      </c>
      <c r="O20" s="35">
        <v>1996</v>
      </c>
      <c r="P20" s="20">
        <v>23.07</v>
      </c>
      <c r="Q20" s="22">
        <f t="shared" si="10"/>
        <v>8.4513043938986936</v>
      </c>
      <c r="R20" s="20">
        <v>1.4</v>
      </c>
      <c r="S20" s="22">
        <f t="shared" si="11"/>
        <v>4.786612008873071</v>
      </c>
      <c r="T20" s="20">
        <v>5.21</v>
      </c>
      <c r="U20" s="23">
        <f t="shared" si="2"/>
        <v>2.3255134666155062</v>
      </c>
      <c r="V20" s="24">
        <f t="shared" si="12"/>
        <v>14.782999999999999</v>
      </c>
      <c r="W20" s="22">
        <f t="shared" si="13"/>
        <v>6.3922234663436441</v>
      </c>
      <c r="X20" s="23">
        <f t="shared" si="3"/>
        <v>23.07</v>
      </c>
      <c r="Y20" s="23">
        <f t="shared" si="14"/>
        <v>11.249885042294258</v>
      </c>
      <c r="Z20" s="24">
        <f t="shared" si="15"/>
        <v>1.4</v>
      </c>
      <c r="AA20" s="22">
        <f t="shared" si="17"/>
        <v>1.6312435874241886</v>
      </c>
    </row>
    <row r="21" spans="1:27" x14ac:dyDescent="0.2">
      <c r="A21" s="7">
        <v>1997</v>
      </c>
      <c r="B21" s="8">
        <v>33.36</v>
      </c>
      <c r="C21" s="10">
        <f t="shared" si="4"/>
        <v>11.270659539703299</v>
      </c>
      <c r="D21" s="8">
        <v>12.95</v>
      </c>
      <c r="E21" s="10">
        <f t="shared" si="5"/>
        <v>5.4064782640221338</v>
      </c>
      <c r="F21" s="8">
        <v>5.26</v>
      </c>
      <c r="G21" s="11">
        <f t="shared" si="6"/>
        <v>2.4478354749594819</v>
      </c>
      <c r="H21" s="12">
        <f t="shared" si="0"/>
        <v>24.426999999999996</v>
      </c>
      <c r="I21" s="10">
        <f t="shared" si="7"/>
        <v>7.9536518924674064</v>
      </c>
      <c r="J21" s="11">
        <f t="shared" si="1"/>
        <v>33.36</v>
      </c>
      <c r="K21" s="11">
        <f t="shared" si="8"/>
        <v>15.002846692403624</v>
      </c>
      <c r="L21" s="12">
        <f t="shared" si="9"/>
        <v>5.26</v>
      </c>
      <c r="M21" s="10">
        <f t="shared" si="16"/>
        <v>1.717047000122701</v>
      </c>
      <c r="O21" s="35">
        <v>1997</v>
      </c>
      <c r="P21" s="20">
        <v>33.36</v>
      </c>
      <c r="Q21" s="22">
        <f t="shared" si="10"/>
        <v>11.270659539703299</v>
      </c>
      <c r="R21" s="20">
        <v>12.95</v>
      </c>
      <c r="S21" s="22">
        <f t="shared" si="11"/>
        <v>5.4064782640221338</v>
      </c>
      <c r="T21" s="20">
        <v>5.26</v>
      </c>
      <c r="U21" s="23">
        <f t="shared" si="2"/>
        <v>2.4478354749594819</v>
      </c>
      <c r="V21" s="24">
        <f t="shared" si="12"/>
        <v>24.427</v>
      </c>
      <c r="W21" s="22">
        <f t="shared" si="13"/>
        <v>7.9536518924674064</v>
      </c>
      <c r="X21" s="23">
        <f t="shared" si="3"/>
        <v>33.36</v>
      </c>
      <c r="Y21" s="23">
        <f t="shared" si="14"/>
        <v>15.002846692403624</v>
      </c>
      <c r="Z21" s="24">
        <f t="shared" si="15"/>
        <v>5.26</v>
      </c>
      <c r="AA21" s="22">
        <f t="shared" si="17"/>
        <v>1.717047000122701</v>
      </c>
    </row>
    <row r="22" spans="1:27" x14ac:dyDescent="0.2">
      <c r="A22" s="7">
        <v>1998</v>
      </c>
      <c r="B22" s="8">
        <v>28.58</v>
      </c>
      <c r="C22" s="10">
        <f t="shared" si="4"/>
        <v>14.491814036150503</v>
      </c>
      <c r="D22" s="8">
        <v>10.76</v>
      </c>
      <c r="E22" s="10">
        <f t="shared" si="5"/>
        <v>5.9882153252309154</v>
      </c>
      <c r="F22" s="8">
        <v>4.8600000000000003</v>
      </c>
      <c r="G22" s="11">
        <f t="shared" si="6"/>
        <v>2.5668002790425128</v>
      </c>
      <c r="H22" s="12">
        <f t="shared" si="0"/>
        <v>20.861999999999998</v>
      </c>
      <c r="I22" s="10">
        <f t="shared" si="7"/>
        <v>9.6129427502739571</v>
      </c>
      <c r="J22" s="11">
        <f t="shared" si="1"/>
        <v>28.58</v>
      </c>
      <c r="K22" s="11">
        <f t="shared" si="8"/>
        <v>19.290660277092581</v>
      </c>
      <c r="L22" s="12">
        <f t="shared" si="9"/>
        <v>4.8600000000000003</v>
      </c>
      <c r="M22" s="10">
        <f t="shared" si="16"/>
        <v>1.8004954843286642</v>
      </c>
      <c r="O22" s="35">
        <v>1998</v>
      </c>
      <c r="P22" s="20">
        <v>28.58</v>
      </c>
      <c r="Q22" s="22">
        <f t="shared" si="10"/>
        <v>14.491814036150503</v>
      </c>
      <c r="R22" s="20">
        <v>10.76</v>
      </c>
      <c r="S22" s="22">
        <f t="shared" si="11"/>
        <v>5.9882153252309154</v>
      </c>
      <c r="T22" s="20">
        <v>4.8600000000000003</v>
      </c>
      <c r="U22" s="23">
        <f t="shared" si="2"/>
        <v>2.5668002790425128</v>
      </c>
      <c r="V22" s="24">
        <f t="shared" si="12"/>
        <v>20.861999999999998</v>
      </c>
      <c r="W22" s="22">
        <f t="shared" si="13"/>
        <v>9.6129427502739571</v>
      </c>
      <c r="X22" s="23">
        <f t="shared" si="3"/>
        <v>28.58</v>
      </c>
      <c r="Y22" s="23">
        <f t="shared" si="14"/>
        <v>19.290660277092581</v>
      </c>
      <c r="Z22" s="24">
        <f t="shared" si="15"/>
        <v>4.8600000000000003</v>
      </c>
      <c r="AA22" s="22">
        <f t="shared" si="17"/>
        <v>1.8004954843286642</v>
      </c>
    </row>
    <row r="23" spans="1:27" x14ac:dyDescent="0.2">
      <c r="A23" s="7">
        <v>1999</v>
      </c>
      <c r="B23" s="8">
        <v>21.04</v>
      </c>
      <c r="C23" s="10">
        <f t="shared" si="4"/>
        <v>17.540891709356568</v>
      </c>
      <c r="D23" s="8">
        <v>-7.45</v>
      </c>
      <c r="E23" s="10">
        <f t="shared" si="5"/>
        <v>5.5420932835012122</v>
      </c>
      <c r="F23" s="8">
        <v>4.68</v>
      </c>
      <c r="G23" s="11">
        <f t="shared" si="6"/>
        <v>2.6869265321017024</v>
      </c>
      <c r="H23" s="12">
        <f t="shared" si="0"/>
        <v>10.856999999999999</v>
      </c>
      <c r="I23" s="10">
        <f t="shared" si="7"/>
        <v>10.656619944671201</v>
      </c>
      <c r="J23" s="11">
        <f t="shared" si="1"/>
        <v>21.04</v>
      </c>
      <c r="K23" s="11">
        <f t="shared" si="8"/>
        <v>23.349415199392858</v>
      </c>
      <c r="L23" s="12">
        <f t="shared" si="9"/>
        <v>-7.45</v>
      </c>
      <c r="M23" s="10">
        <f t="shared" si="16"/>
        <v>1.6663585707461788</v>
      </c>
      <c r="O23" s="35">
        <v>1999</v>
      </c>
      <c r="P23" s="20">
        <v>21.04</v>
      </c>
      <c r="Q23" s="22">
        <f t="shared" si="10"/>
        <v>17.540891709356568</v>
      </c>
      <c r="R23" s="20">
        <v>-7.45</v>
      </c>
      <c r="S23" s="22">
        <f t="shared" si="11"/>
        <v>5.5420932835012122</v>
      </c>
      <c r="T23" s="20">
        <v>4.68</v>
      </c>
      <c r="U23" s="23">
        <f t="shared" si="2"/>
        <v>2.6869265321017024</v>
      </c>
      <c r="V23" s="24">
        <f t="shared" si="12"/>
        <v>10.856999999999998</v>
      </c>
      <c r="W23" s="22">
        <f t="shared" si="13"/>
        <v>10.656619944671201</v>
      </c>
      <c r="X23" s="23">
        <f t="shared" si="3"/>
        <v>21.04</v>
      </c>
      <c r="Y23" s="23">
        <f t="shared" si="14"/>
        <v>23.349415199392858</v>
      </c>
      <c r="Z23" s="24">
        <f t="shared" si="15"/>
        <v>-7.45</v>
      </c>
      <c r="AA23" s="22">
        <f t="shared" si="17"/>
        <v>1.6663585707461788</v>
      </c>
    </row>
    <row r="24" spans="1:27" x14ac:dyDescent="0.2">
      <c r="A24" s="7">
        <v>2000</v>
      </c>
      <c r="B24" s="8">
        <v>-9.11</v>
      </c>
      <c r="C24" s="10">
        <f t="shared" si="4"/>
        <v>15.942916474634186</v>
      </c>
      <c r="D24" s="8">
        <v>12.87</v>
      </c>
      <c r="E24" s="10">
        <f t="shared" si="5"/>
        <v>6.2553606890878184</v>
      </c>
      <c r="F24" s="8">
        <v>5.65</v>
      </c>
      <c r="G24" s="11">
        <f t="shared" si="6"/>
        <v>2.8387378811654487</v>
      </c>
      <c r="H24" s="12">
        <f t="shared" si="0"/>
        <v>-1.0399999999999996</v>
      </c>
      <c r="I24" s="10">
        <f t="shared" si="7"/>
        <v>10.545791097246621</v>
      </c>
      <c r="J24" s="11">
        <f t="shared" si="1"/>
        <v>12.87</v>
      </c>
      <c r="K24" s="11">
        <f t="shared" si="8"/>
        <v>26.354484935554719</v>
      </c>
      <c r="L24" s="12">
        <f t="shared" si="9"/>
        <v>-9.11</v>
      </c>
      <c r="M24" s="10">
        <f t="shared" si="16"/>
        <v>1.5145533049512019</v>
      </c>
      <c r="O24" s="35">
        <v>2000</v>
      </c>
      <c r="P24" s="20">
        <v>-9.11</v>
      </c>
      <c r="Q24" s="22">
        <f t="shared" si="10"/>
        <v>15.942916474634186</v>
      </c>
      <c r="R24" s="20">
        <v>12.87</v>
      </c>
      <c r="S24" s="22">
        <f t="shared" si="11"/>
        <v>6.2553606890878184</v>
      </c>
      <c r="T24" s="20">
        <v>5.65</v>
      </c>
      <c r="U24" s="23">
        <f t="shared" si="2"/>
        <v>2.8387378811654487</v>
      </c>
      <c r="V24" s="24">
        <f t="shared" si="12"/>
        <v>-1.0399999999999994</v>
      </c>
      <c r="W24" s="22">
        <f t="shared" si="13"/>
        <v>10.545791097246621</v>
      </c>
      <c r="X24" s="23">
        <f t="shared" si="3"/>
        <v>12.87</v>
      </c>
      <c r="Y24" s="23">
        <f t="shared" si="14"/>
        <v>26.354484935554719</v>
      </c>
      <c r="Z24" s="24">
        <f t="shared" si="15"/>
        <v>-9.11</v>
      </c>
      <c r="AA24" s="22">
        <f t="shared" si="17"/>
        <v>1.5145533049512019</v>
      </c>
    </row>
    <row r="25" spans="1:27" x14ac:dyDescent="0.2">
      <c r="A25" s="7">
        <v>2001</v>
      </c>
      <c r="B25" s="8">
        <v>-11.89</v>
      </c>
      <c r="C25" s="10">
        <f t="shared" si="4"/>
        <v>14.047303705800182</v>
      </c>
      <c r="D25" s="8">
        <v>10.65</v>
      </c>
      <c r="E25" s="10">
        <f t="shared" si="5"/>
        <v>6.9215566024756709</v>
      </c>
      <c r="F25" s="8">
        <v>3.69</v>
      </c>
      <c r="G25" s="11">
        <f t="shared" si="6"/>
        <v>2.9434873089804534</v>
      </c>
      <c r="H25" s="12">
        <f t="shared" si="0"/>
        <v>-3.5700000000000003</v>
      </c>
      <c r="I25" s="10">
        <f t="shared" si="7"/>
        <v>10.169306355074918</v>
      </c>
      <c r="J25" s="11">
        <f t="shared" si="1"/>
        <v>10.65</v>
      </c>
      <c r="K25" s="11">
        <f t="shared" si="8"/>
        <v>29.161237581191298</v>
      </c>
      <c r="L25" s="12">
        <f t="shared" si="9"/>
        <v>-11.89</v>
      </c>
      <c r="M25" s="10">
        <f t="shared" si="16"/>
        <v>1.334472916992504</v>
      </c>
      <c r="O25" s="35">
        <v>2001</v>
      </c>
      <c r="P25" s="20">
        <v>-11.89</v>
      </c>
      <c r="Q25" s="22">
        <f t="shared" si="10"/>
        <v>14.047303705800182</v>
      </c>
      <c r="R25" s="20">
        <v>10.65</v>
      </c>
      <c r="S25" s="22">
        <f t="shared" si="11"/>
        <v>6.9215566024756709</v>
      </c>
      <c r="T25" s="20">
        <v>3.69</v>
      </c>
      <c r="U25" s="23">
        <f t="shared" si="2"/>
        <v>2.9434873089804534</v>
      </c>
      <c r="V25" s="24">
        <f t="shared" si="12"/>
        <v>-3.5700000000000012</v>
      </c>
      <c r="W25" s="22">
        <f t="shared" si="13"/>
        <v>10.169306355074916</v>
      </c>
      <c r="X25" s="23">
        <f t="shared" si="3"/>
        <v>10.65</v>
      </c>
      <c r="Y25" s="23">
        <f t="shared" si="14"/>
        <v>29.161237581191298</v>
      </c>
      <c r="Z25" s="24">
        <f t="shared" si="15"/>
        <v>-11.89</v>
      </c>
      <c r="AA25" s="22">
        <f t="shared" si="17"/>
        <v>1.334472916992504</v>
      </c>
    </row>
    <row r="26" spans="1:27" x14ac:dyDescent="0.2">
      <c r="A26" s="7">
        <v>2002</v>
      </c>
      <c r="B26" s="8">
        <v>-22.1</v>
      </c>
      <c r="C26" s="10">
        <f t="shared" si="4"/>
        <v>10.942849586818342</v>
      </c>
      <c r="D26" s="8">
        <v>16.329999999999998</v>
      </c>
      <c r="E26" s="10">
        <f t="shared" si="5"/>
        <v>8.051846795659948</v>
      </c>
      <c r="F26" s="8">
        <v>1.65</v>
      </c>
      <c r="G26" s="11">
        <f t="shared" si="6"/>
        <v>2.9920548495786305</v>
      </c>
      <c r="H26" s="12">
        <f t="shared" si="0"/>
        <v>-8.1960000000000015</v>
      </c>
      <c r="I26" s="10">
        <f t="shared" si="7"/>
        <v>9.3358300062129764</v>
      </c>
      <c r="J26" s="11">
        <f t="shared" si="1"/>
        <v>16.329999999999998</v>
      </c>
      <c r="K26" s="11">
        <f t="shared" si="8"/>
        <v>33.923267678199835</v>
      </c>
      <c r="L26" s="12">
        <f t="shared" si="9"/>
        <v>-22.1</v>
      </c>
      <c r="M26" s="10">
        <f t="shared" si="16"/>
        <v>1.0395544023371606</v>
      </c>
      <c r="O26" s="35">
        <v>2002</v>
      </c>
      <c r="P26" s="20">
        <v>-22.1</v>
      </c>
      <c r="Q26" s="22">
        <f t="shared" si="10"/>
        <v>10.942849586818342</v>
      </c>
      <c r="R26" s="20">
        <v>16.329999999999998</v>
      </c>
      <c r="S26" s="22">
        <f t="shared" si="11"/>
        <v>8.051846795659948</v>
      </c>
      <c r="T26" s="20">
        <v>1.65</v>
      </c>
      <c r="U26" s="23">
        <f t="shared" si="2"/>
        <v>2.9920548495786305</v>
      </c>
      <c r="V26" s="24">
        <f t="shared" si="12"/>
        <v>-8.1959999999999997</v>
      </c>
      <c r="W26" s="22">
        <f t="shared" si="13"/>
        <v>9.3358300062129747</v>
      </c>
      <c r="X26" s="23">
        <f t="shared" si="3"/>
        <v>16.329999999999998</v>
      </c>
      <c r="Y26" s="23">
        <f t="shared" si="14"/>
        <v>33.923267678199835</v>
      </c>
      <c r="Z26" s="24">
        <f t="shared" si="15"/>
        <v>-22.1</v>
      </c>
      <c r="AA26" s="22">
        <f t="shared" si="17"/>
        <v>1.0395544023371606</v>
      </c>
    </row>
    <row r="27" spans="1:27" x14ac:dyDescent="0.2">
      <c r="A27" s="7">
        <v>2003</v>
      </c>
      <c r="B27" s="8">
        <v>28.68</v>
      </c>
      <c r="C27" s="10">
        <f t="shared" si="4"/>
        <v>14.081258848317843</v>
      </c>
      <c r="D27" s="8">
        <v>5.27</v>
      </c>
      <c r="E27" s="10">
        <f t="shared" si="5"/>
        <v>8.4761791217912261</v>
      </c>
      <c r="F27" s="8">
        <v>1.03</v>
      </c>
      <c r="G27" s="11">
        <f t="shared" si="6"/>
        <v>3.0228730145292904</v>
      </c>
      <c r="H27" s="12">
        <f t="shared" si="0"/>
        <v>18.891999999999999</v>
      </c>
      <c r="I27" s="10">
        <f t="shared" si="7"/>
        <v>11.099555010986732</v>
      </c>
      <c r="J27" s="11">
        <f t="shared" si="1"/>
        <v>28.68</v>
      </c>
      <c r="K27" s="11">
        <f t="shared" si="8"/>
        <v>43.652460848307548</v>
      </c>
      <c r="L27" s="12">
        <f t="shared" si="9"/>
        <v>1.03</v>
      </c>
      <c r="M27" s="10">
        <f t="shared" si="16"/>
        <v>1.0502618126812333</v>
      </c>
      <c r="O27" s="35">
        <v>2003</v>
      </c>
      <c r="P27" s="20">
        <v>28.68</v>
      </c>
      <c r="Q27" s="22">
        <f t="shared" si="10"/>
        <v>14.081258848317843</v>
      </c>
      <c r="R27" s="20">
        <v>5.27</v>
      </c>
      <c r="S27" s="22">
        <f t="shared" si="11"/>
        <v>8.4761791217912261</v>
      </c>
      <c r="T27" s="20">
        <v>1.03</v>
      </c>
      <c r="U27" s="23">
        <f t="shared" si="2"/>
        <v>3.0228730145292904</v>
      </c>
      <c r="V27" s="24">
        <f t="shared" si="12"/>
        <v>18.891999999999999</v>
      </c>
      <c r="W27" s="22">
        <f t="shared" si="13"/>
        <v>11.09955501098673</v>
      </c>
      <c r="X27" s="23">
        <f t="shared" si="3"/>
        <v>28.68</v>
      </c>
      <c r="Y27" s="23">
        <f t="shared" si="14"/>
        <v>43.652460848307548</v>
      </c>
      <c r="Z27" s="24">
        <f t="shared" si="15"/>
        <v>1.03</v>
      </c>
      <c r="AA27" s="22">
        <f t="shared" si="17"/>
        <v>1.0502618126812333</v>
      </c>
    </row>
    <row r="28" spans="1:27" x14ac:dyDescent="0.2">
      <c r="A28" s="7">
        <v>2004</v>
      </c>
      <c r="B28" s="8">
        <v>10.88</v>
      </c>
      <c r="C28" s="10">
        <f t="shared" si="4"/>
        <v>15.613299811014825</v>
      </c>
      <c r="D28" s="8">
        <v>8.7200000000000006</v>
      </c>
      <c r="E28" s="10">
        <f t="shared" si="5"/>
        <v>9.2153019412114201</v>
      </c>
      <c r="F28" s="8">
        <v>1.21</v>
      </c>
      <c r="G28" s="11">
        <f t="shared" si="6"/>
        <v>3.0594497780050949</v>
      </c>
      <c r="H28" s="12">
        <f t="shared" si="0"/>
        <v>9.2650000000000006</v>
      </c>
      <c r="I28" s="10">
        <f t="shared" si="7"/>
        <v>12.127928782754651</v>
      </c>
      <c r="J28" s="11">
        <f t="shared" si="1"/>
        <v>10.88</v>
      </c>
      <c r="K28" s="11">
        <f t="shared" si="8"/>
        <v>48.401848588603407</v>
      </c>
      <c r="L28" s="12">
        <f t="shared" si="9"/>
        <v>1.21</v>
      </c>
      <c r="M28" s="10">
        <f t="shared" si="16"/>
        <v>1.0629699806146762</v>
      </c>
      <c r="O28" s="35">
        <v>2004</v>
      </c>
      <c r="P28" s="20">
        <v>10.88</v>
      </c>
      <c r="Q28" s="22">
        <f t="shared" si="10"/>
        <v>15.613299811014825</v>
      </c>
      <c r="R28" s="20">
        <v>8.7200000000000006</v>
      </c>
      <c r="S28" s="22">
        <f t="shared" si="11"/>
        <v>9.2153019412114201</v>
      </c>
      <c r="T28" s="20">
        <v>1.21</v>
      </c>
      <c r="U28" s="23">
        <f t="shared" si="2"/>
        <v>3.0594497780050949</v>
      </c>
      <c r="V28" s="24">
        <f t="shared" si="12"/>
        <v>9.2650000000000006</v>
      </c>
      <c r="W28" s="22">
        <f t="shared" si="13"/>
        <v>12.127928782754649</v>
      </c>
      <c r="X28" s="23">
        <f t="shared" si="3"/>
        <v>10.88</v>
      </c>
      <c r="Y28" s="23">
        <f t="shared" si="14"/>
        <v>48.401848588603407</v>
      </c>
      <c r="Z28" s="24">
        <f t="shared" si="15"/>
        <v>1.21</v>
      </c>
      <c r="AA28" s="22">
        <f t="shared" si="17"/>
        <v>1.0629699806146762</v>
      </c>
    </row>
    <row r="29" spans="1:27" x14ac:dyDescent="0.2">
      <c r="A29" s="7">
        <v>2005</v>
      </c>
      <c r="B29" s="8">
        <v>4.91</v>
      </c>
      <c r="C29" s="10">
        <f t="shared" si="4"/>
        <v>16.379912831735652</v>
      </c>
      <c r="D29" s="8">
        <v>5.87</v>
      </c>
      <c r="E29" s="10">
        <f t="shared" si="5"/>
        <v>9.7562401651605306</v>
      </c>
      <c r="F29" s="8">
        <v>2.93</v>
      </c>
      <c r="G29" s="11">
        <f t="shared" si="6"/>
        <v>3.1490916565006444</v>
      </c>
      <c r="H29" s="12">
        <f t="shared" si="0"/>
        <v>5</v>
      </c>
      <c r="I29" s="10">
        <f t="shared" si="7"/>
        <v>12.734325221892384</v>
      </c>
      <c r="J29" s="11">
        <f t="shared" si="1"/>
        <v>5.87</v>
      </c>
      <c r="K29" s="11">
        <f t="shared" si="8"/>
        <v>51.243037100754428</v>
      </c>
      <c r="L29" s="12">
        <f t="shared" si="9"/>
        <v>2.93</v>
      </c>
      <c r="M29" s="10">
        <f t="shared" si="16"/>
        <v>1.0941150010466862</v>
      </c>
      <c r="O29" s="35">
        <v>2005</v>
      </c>
      <c r="P29" s="20">
        <v>4.91</v>
      </c>
      <c r="Q29" s="22">
        <f t="shared" si="10"/>
        <v>16.379912831735652</v>
      </c>
      <c r="R29" s="20">
        <v>5.87</v>
      </c>
      <c r="S29" s="22">
        <f t="shared" si="11"/>
        <v>9.7562401651605306</v>
      </c>
      <c r="T29" s="20">
        <v>2.93</v>
      </c>
      <c r="U29" s="23">
        <f t="shared" si="2"/>
        <v>3.1490916565006444</v>
      </c>
      <c r="V29" s="24">
        <f t="shared" si="12"/>
        <v>5.0000000000000009</v>
      </c>
      <c r="W29" s="22">
        <f t="shared" si="13"/>
        <v>12.734325221892382</v>
      </c>
      <c r="X29" s="23">
        <f t="shared" si="3"/>
        <v>5.87</v>
      </c>
      <c r="Y29" s="23">
        <f t="shared" si="14"/>
        <v>51.243037100754428</v>
      </c>
      <c r="Z29" s="24">
        <f t="shared" si="15"/>
        <v>2.93</v>
      </c>
      <c r="AA29" s="22">
        <f t="shared" si="17"/>
        <v>1.0941150010466862</v>
      </c>
    </row>
    <row r="30" spans="1:27" x14ac:dyDescent="0.2">
      <c r="A30" s="7">
        <v>2006</v>
      </c>
      <c r="B30" s="8">
        <v>15.79</v>
      </c>
      <c r="C30" s="10">
        <f t="shared" si="4"/>
        <v>18.966301067866709</v>
      </c>
      <c r="D30" s="8">
        <v>3.24</v>
      </c>
      <c r="E30" s="10">
        <f t="shared" si="5"/>
        <v>10.072342346511732</v>
      </c>
      <c r="F30" s="8">
        <v>4.75</v>
      </c>
      <c r="G30" s="11">
        <f t="shared" si="6"/>
        <v>3.2986735101844253</v>
      </c>
      <c r="H30" s="12">
        <f t="shared" si="0"/>
        <v>10.920999999999998</v>
      </c>
      <c r="I30" s="10">
        <f t="shared" si="7"/>
        <v>14.125040879375252</v>
      </c>
      <c r="J30" s="11">
        <f t="shared" si="1"/>
        <v>15.79</v>
      </c>
      <c r="K30" s="11">
        <f t="shared" si="8"/>
        <v>59.334312658963547</v>
      </c>
      <c r="L30" s="12">
        <f t="shared" si="9"/>
        <v>3.24</v>
      </c>
      <c r="M30" s="10">
        <f t="shared" si="16"/>
        <v>1.1295643270805988</v>
      </c>
      <c r="O30" s="35">
        <v>2006</v>
      </c>
      <c r="P30" s="20">
        <v>15.79</v>
      </c>
      <c r="Q30" s="22">
        <f t="shared" si="10"/>
        <v>18.966301067866709</v>
      </c>
      <c r="R30" s="20">
        <v>3.24</v>
      </c>
      <c r="S30" s="22">
        <f t="shared" si="11"/>
        <v>10.072342346511732</v>
      </c>
      <c r="T30" s="20">
        <v>4.75</v>
      </c>
      <c r="U30" s="23">
        <f t="shared" si="2"/>
        <v>3.2986735101844253</v>
      </c>
      <c r="V30" s="24">
        <f t="shared" si="12"/>
        <v>10.920999999999999</v>
      </c>
      <c r="W30" s="22">
        <f t="shared" si="13"/>
        <v>14.125040879375248</v>
      </c>
      <c r="X30" s="23">
        <f t="shared" si="3"/>
        <v>15.79</v>
      </c>
      <c r="Y30" s="23">
        <f t="shared" si="14"/>
        <v>59.334312658963547</v>
      </c>
      <c r="Z30" s="24">
        <f t="shared" si="15"/>
        <v>3.24</v>
      </c>
      <c r="AA30" s="22">
        <f t="shared" si="17"/>
        <v>1.1295643270805988</v>
      </c>
    </row>
    <row r="31" spans="1:27" x14ac:dyDescent="0.2">
      <c r="A31" s="7">
        <v>2007</v>
      </c>
      <c r="B31" s="8">
        <v>5.49</v>
      </c>
      <c r="C31" s="10">
        <f t="shared" si="4"/>
        <v>20.00755099649259</v>
      </c>
      <c r="D31" s="8">
        <v>2.6</v>
      </c>
      <c r="E31" s="10">
        <f t="shared" si="5"/>
        <v>10.334223247521038</v>
      </c>
      <c r="F31" s="8">
        <v>4.5599999999999996</v>
      </c>
      <c r="G31" s="11">
        <f t="shared" si="6"/>
        <v>3.4490930222488356</v>
      </c>
      <c r="H31" s="12">
        <f t="shared" si="0"/>
        <v>4.5299999999999994</v>
      </c>
      <c r="I31" s="10">
        <f t="shared" si="7"/>
        <v>14.76490523121095</v>
      </c>
      <c r="J31" s="11">
        <f t="shared" si="1"/>
        <v>5.49</v>
      </c>
      <c r="K31" s="11">
        <f t="shared" si="8"/>
        <v>62.591766423940641</v>
      </c>
      <c r="L31" s="12">
        <f t="shared" si="9"/>
        <v>2.6</v>
      </c>
      <c r="M31" s="10">
        <f t="shared" si="16"/>
        <v>1.1589329995846944</v>
      </c>
      <c r="O31" s="35">
        <v>2007</v>
      </c>
      <c r="P31" s="20">
        <v>5.49</v>
      </c>
      <c r="Q31" s="22">
        <f t="shared" si="10"/>
        <v>20.00755099649259</v>
      </c>
      <c r="R31" s="20">
        <v>2.6</v>
      </c>
      <c r="S31" s="22">
        <f t="shared" si="11"/>
        <v>10.334223247521038</v>
      </c>
      <c r="T31" s="20">
        <v>4.5599999999999996</v>
      </c>
      <c r="U31" s="23">
        <f t="shared" si="2"/>
        <v>3.4490930222488356</v>
      </c>
      <c r="V31" s="24">
        <f t="shared" si="12"/>
        <v>4.53</v>
      </c>
      <c r="W31" s="22">
        <f t="shared" si="13"/>
        <v>14.764905231210946</v>
      </c>
      <c r="X31" s="23">
        <f t="shared" si="3"/>
        <v>5.49</v>
      </c>
      <c r="Y31" s="23">
        <f t="shared" si="14"/>
        <v>62.591766423940641</v>
      </c>
      <c r="Z31" s="24">
        <f t="shared" si="15"/>
        <v>2.6</v>
      </c>
      <c r="AA31" s="22">
        <f t="shared" si="17"/>
        <v>1.1589329995846944</v>
      </c>
    </row>
    <row r="32" spans="1:27" x14ac:dyDescent="0.2">
      <c r="A32" s="7">
        <v>2008</v>
      </c>
      <c r="B32" s="8">
        <v>-37</v>
      </c>
      <c r="C32" s="10">
        <f t="shared" si="4"/>
        <v>12.604757127790332</v>
      </c>
      <c r="D32" s="8">
        <v>8.7799999999999994</v>
      </c>
      <c r="E32" s="10">
        <f t="shared" si="5"/>
        <v>11.241568048653386</v>
      </c>
      <c r="F32" s="8">
        <v>1.3454999999999999</v>
      </c>
      <c r="G32" s="11">
        <f t="shared" si="6"/>
        <v>3.4955005688631937</v>
      </c>
      <c r="H32" s="12">
        <f t="shared" si="0"/>
        <v>-19.431449999999998</v>
      </c>
      <c r="I32" s="10">
        <f t="shared" si="7"/>
        <v>11.89587005366081</v>
      </c>
      <c r="J32" s="11">
        <f t="shared" si="1"/>
        <v>8.7799999999999994</v>
      </c>
      <c r="K32" s="11">
        <f t="shared" si="8"/>
        <v>68.087323515962638</v>
      </c>
      <c r="L32" s="12">
        <f t="shared" si="9"/>
        <v>-37</v>
      </c>
      <c r="M32" s="10">
        <f t="shared" si="16"/>
        <v>0.73012778973835746</v>
      </c>
      <c r="O32" s="35">
        <v>2008</v>
      </c>
      <c r="P32" s="20">
        <v>-37</v>
      </c>
      <c r="Q32" s="22">
        <f t="shared" si="10"/>
        <v>12.604757127790332</v>
      </c>
      <c r="R32" s="20">
        <v>8.7799999999999994</v>
      </c>
      <c r="S32" s="22">
        <f t="shared" si="11"/>
        <v>11.241568048653386</v>
      </c>
      <c r="T32" s="20">
        <v>1.3454999999999999</v>
      </c>
      <c r="U32" s="23">
        <f t="shared" si="2"/>
        <v>3.4955005688631937</v>
      </c>
      <c r="V32" s="24">
        <f t="shared" si="12"/>
        <v>-19.431449999999998</v>
      </c>
      <c r="W32" s="22">
        <f t="shared" si="13"/>
        <v>11.895870053660808</v>
      </c>
      <c r="X32" s="23">
        <f t="shared" si="3"/>
        <v>8.7799999999999994</v>
      </c>
      <c r="Y32" s="23">
        <f t="shared" si="14"/>
        <v>68.087323515962638</v>
      </c>
      <c r="Z32" s="24">
        <f t="shared" si="15"/>
        <v>-37</v>
      </c>
      <c r="AA32" s="22">
        <f t="shared" si="17"/>
        <v>0.73012778973835746</v>
      </c>
    </row>
    <row r="33" spans="1:27" x14ac:dyDescent="0.2">
      <c r="A33" s="7">
        <v>2009</v>
      </c>
      <c r="B33" s="8">
        <v>26.46</v>
      </c>
      <c r="C33" s="10">
        <f t="shared" si="4"/>
        <v>15.939975863803653</v>
      </c>
      <c r="D33" s="8">
        <v>3.02</v>
      </c>
      <c r="E33" s="10">
        <f t="shared" si="5"/>
        <v>11.581063403722718</v>
      </c>
      <c r="F33" s="8">
        <v>9.2999999999999999E-2</v>
      </c>
      <c r="G33" s="11">
        <f t="shared" si="6"/>
        <v>3.4987513843922367</v>
      </c>
      <c r="H33" s="12">
        <f t="shared" si="0"/>
        <v>16.7913</v>
      </c>
      <c r="I33" s="10">
        <f t="shared" si="7"/>
        <v>13.893341281981156</v>
      </c>
      <c r="J33" s="11">
        <f t="shared" si="1"/>
        <v>26.46</v>
      </c>
      <c r="K33" s="11">
        <f t="shared" si="8"/>
        <v>86.103229318286353</v>
      </c>
      <c r="L33" s="12">
        <f t="shared" si="9"/>
        <v>9.2999999999999999E-2</v>
      </c>
      <c r="M33" s="10">
        <f t="shared" si="16"/>
        <v>0.73080680858281422</v>
      </c>
      <c r="O33" s="35">
        <v>2009</v>
      </c>
      <c r="P33" s="20">
        <v>26.46</v>
      </c>
      <c r="Q33" s="22">
        <f t="shared" si="10"/>
        <v>15.939975863803653</v>
      </c>
      <c r="R33" s="20">
        <v>3.02</v>
      </c>
      <c r="S33" s="22">
        <f t="shared" si="11"/>
        <v>11.581063403722718</v>
      </c>
      <c r="T33" s="20">
        <v>9.2999999999999999E-2</v>
      </c>
      <c r="U33" s="23">
        <f t="shared" si="2"/>
        <v>3.4987513843922367</v>
      </c>
      <c r="V33" s="24">
        <f t="shared" si="12"/>
        <v>16.7913</v>
      </c>
      <c r="W33" s="22">
        <f t="shared" si="13"/>
        <v>13.893341281981154</v>
      </c>
      <c r="X33" s="23">
        <f t="shared" si="3"/>
        <v>26.46</v>
      </c>
      <c r="Y33" s="23">
        <f t="shared" si="14"/>
        <v>86.103229318286353</v>
      </c>
      <c r="Z33" s="24">
        <f t="shared" si="15"/>
        <v>9.2999999999999999E-2</v>
      </c>
      <c r="AA33" s="22">
        <f t="shared" si="17"/>
        <v>0.73080680858281422</v>
      </c>
    </row>
    <row r="34" spans="1:27" x14ac:dyDescent="0.2">
      <c r="A34" s="7">
        <v>2010</v>
      </c>
      <c r="B34" s="13">
        <v>15.06</v>
      </c>
      <c r="C34" s="10">
        <f t="shared" si="4"/>
        <v>18.340536228892486</v>
      </c>
      <c r="D34" s="13">
        <v>12.44</v>
      </c>
      <c r="E34" s="10">
        <f t="shared" si="5"/>
        <v>13.021747691145825</v>
      </c>
      <c r="F34" s="13">
        <v>0.11899999999999999</v>
      </c>
      <c r="G34" s="11">
        <f t="shared" si="6"/>
        <v>3.5029148985396636</v>
      </c>
      <c r="H34" s="12">
        <f t="shared" si="0"/>
        <v>12.7799</v>
      </c>
      <c r="I34" s="10">
        <f t="shared" si="7"/>
        <v>15.668896404477065</v>
      </c>
      <c r="J34" s="11">
        <f t="shared" si="1"/>
        <v>15.06</v>
      </c>
      <c r="K34" s="11">
        <f t="shared" si="8"/>
        <v>99.070375653620289</v>
      </c>
      <c r="L34" s="12">
        <f t="shared" si="9"/>
        <v>0.11899999999999999</v>
      </c>
      <c r="M34" s="10">
        <f t="shared" si="16"/>
        <v>0.73167646868502778</v>
      </c>
      <c r="O34" s="35">
        <v>2010</v>
      </c>
      <c r="P34" s="25">
        <v>15.06</v>
      </c>
      <c r="Q34" s="22">
        <f t="shared" si="10"/>
        <v>18.340536228892486</v>
      </c>
      <c r="R34" s="25">
        <v>12.44</v>
      </c>
      <c r="S34" s="22">
        <f t="shared" si="11"/>
        <v>13.021747691145825</v>
      </c>
      <c r="T34" s="25">
        <v>0.11899999999999999</v>
      </c>
      <c r="U34" s="23">
        <f t="shared" si="2"/>
        <v>3.5029148985396636</v>
      </c>
      <c r="V34" s="24">
        <f t="shared" si="12"/>
        <v>12.7799</v>
      </c>
      <c r="W34" s="22">
        <f t="shared" si="13"/>
        <v>15.668896404477064</v>
      </c>
      <c r="X34" s="23">
        <f t="shared" si="3"/>
        <v>15.06</v>
      </c>
      <c r="Y34" s="23">
        <f t="shared" si="14"/>
        <v>99.070375653620289</v>
      </c>
      <c r="Z34" s="24">
        <f t="shared" si="15"/>
        <v>0.11899999999999999</v>
      </c>
      <c r="AA34" s="22">
        <f t="shared" si="17"/>
        <v>0.73167646868502778</v>
      </c>
    </row>
    <row r="35" spans="1:27" x14ac:dyDescent="0.2">
      <c r="A35" s="7">
        <v>2011</v>
      </c>
      <c r="B35" s="13">
        <v>2.11</v>
      </c>
      <c r="C35" s="10">
        <f t="shared" si="4"/>
        <v>18.727521543322116</v>
      </c>
      <c r="D35" s="13">
        <v>17.95</v>
      </c>
      <c r="E35" s="10">
        <f t="shared" si="5"/>
        <v>15.3591514017065</v>
      </c>
      <c r="F35" s="13">
        <v>5.5E-2</v>
      </c>
      <c r="G35" s="11">
        <f t="shared" si="6"/>
        <v>3.5048415017338606</v>
      </c>
      <c r="H35" s="12">
        <f t="shared" si="0"/>
        <v>6.6564999999999994</v>
      </c>
      <c r="I35" s="10">
        <f t="shared" si="7"/>
        <v>16.711896493641081</v>
      </c>
      <c r="J35" s="11">
        <f t="shared" si="1"/>
        <v>17.95</v>
      </c>
      <c r="K35" s="11">
        <f t="shared" si="8"/>
        <v>116.85350808344513</v>
      </c>
      <c r="L35" s="12">
        <f t="shared" si="9"/>
        <v>5.5E-2</v>
      </c>
      <c r="M35" s="10">
        <f t="shared" si="16"/>
        <v>0.73207889074280463</v>
      </c>
      <c r="O35" s="35">
        <v>2011</v>
      </c>
      <c r="P35" s="25">
        <v>2.11</v>
      </c>
      <c r="Q35" s="22">
        <f t="shared" si="10"/>
        <v>18.727521543322116</v>
      </c>
      <c r="R35" s="25">
        <v>17.95</v>
      </c>
      <c r="S35" s="22">
        <f t="shared" si="11"/>
        <v>15.3591514017065</v>
      </c>
      <c r="T35" s="25">
        <v>5.5E-2</v>
      </c>
      <c r="U35" s="23">
        <f t="shared" si="2"/>
        <v>3.5048415017338606</v>
      </c>
      <c r="V35" s="24">
        <f t="shared" si="12"/>
        <v>6.6564999999999994</v>
      </c>
      <c r="W35" s="22">
        <f t="shared" si="13"/>
        <v>16.711896493641078</v>
      </c>
      <c r="X35" s="23">
        <f t="shared" si="3"/>
        <v>17.95</v>
      </c>
      <c r="Y35" s="23">
        <f t="shared" si="14"/>
        <v>116.85350808344513</v>
      </c>
      <c r="Z35" s="24">
        <f t="shared" si="15"/>
        <v>5.5E-2</v>
      </c>
      <c r="AA35" s="22">
        <f t="shared" si="17"/>
        <v>0.73207889074280463</v>
      </c>
    </row>
    <row r="36" spans="1:27" x14ac:dyDescent="0.2">
      <c r="A36" s="7">
        <f>A35+1</f>
        <v>2012</v>
      </c>
      <c r="B36" s="13">
        <v>16.002800000000001</v>
      </c>
      <c r="C36" s="10">
        <f t="shared" si="4"/>
        <v>21.72444936085687</v>
      </c>
      <c r="D36" s="13">
        <v>10.68</v>
      </c>
      <c r="E36" s="10">
        <f t="shared" si="5"/>
        <v>16.999508771408752</v>
      </c>
      <c r="F36" s="13">
        <v>5.0999999999999997E-2</v>
      </c>
      <c r="G36" s="11">
        <f t="shared" si="6"/>
        <v>3.5066289708997447</v>
      </c>
      <c r="H36" s="12">
        <f t="shared" si="0"/>
        <v>12.810779999999999</v>
      </c>
      <c r="I36" s="10">
        <f t="shared" si="7"/>
        <v>18.852820787269152</v>
      </c>
      <c r="J36" s="11">
        <f t="shared" si="1"/>
        <v>16.002800000000001</v>
      </c>
      <c r="K36" s="11">
        <f t="shared" si="8"/>
        <v>135.55334127502269</v>
      </c>
      <c r="L36" s="12">
        <f t="shared" si="9"/>
        <v>5.0999999999999997E-2</v>
      </c>
      <c r="M36" s="10">
        <f t="shared" si="16"/>
        <v>0.73245225097708344</v>
      </c>
      <c r="O36" s="35">
        <f>O35+1</f>
        <v>2012</v>
      </c>
      <c r="P36" s="25">
        <v>16.002800000000001</v>
      </c>
      <c r="Q36" s="22">
        <f t="shared" si="10"/>
        <v>21.72444936085687</v>
      </c>
      <c r="R36" s="25">
        <v>10.68</v>
      </c>
      <c r="S36" s="22">
        <f t="shared" si="11"/>
        <v>16.999508771408752</v>
      </c>
      <c r="T36" s="25">
        <v>5.0999999999999997E-2</v>
      </c>
      <c r="U36" s="23">
        <f t="shared" si="2"/>
        <v>3.5066289708997447</v>
      </c>
      <c r="V36" s="24">
        <f t="shared" si="12"/>
        <v>12.810779999999999</v>
      </c>
      <c r="W36" s="22">
        <f t="shared" si="13"/>
        <v>18.852820787269149</v>
      </c>
      <c r="X36" s="23">
        <f t="shared" si="3"/>
        <v>16.002800000000001</v>
      </c>
      <c r="Y36" s="23">
        <f t="shared" si="14"/>
        <v>135.55334127502269</v>
      </c>
      <c r="Z36" s="24">
        <f t="shared" si="15"/>
        <v>5.0999999999999997E-2</v>
      </c>
      <c r="AA36" s="22">
        <f t="shared" si="17"/>
        <v>0.73245225097708344</v>
      </c>
    </row>
    <row r="37" spans="1:27" x14ac:dyDescent="0.2">
      <c r="A37" s="14"/>
      <c r="B37" s="32"/>
      <c r="C37" s="32"/>
      <c r="D37" s="33"/>
      <c r="E37" s="34"/>
      <c r="F37" s="32"/>
      <c r="G37" s="32"/>
      <c r="H37" s="33"/>
      <c r="I37" s="34"/>
      <c r="J37" s="32"/>
      <c r="K37" s="32"/>
      <c r="L37" s="33"/>
      <c r="M37" s="34"/>
      <c r="O37" s="36"/>
      <c r="P37" s="26"/>
      <c r="Q37" s="26"/>
      <c r="R37" s="27"/>
      <c r="S37" s="28"/>
      <c r="T37" s="26"/>
      <c r="U37" s="26"/>
      <c r="V37" s="27"/>
      <c r="W37" s="28"/>
      <c r="X37" s="26"/>
      <c r="Y37" s="26"/>
      <c r="Z37" s="27"/>
      <c r="AA37" s="28"/>
    </row>
    <row r="38" spans="1:27" x14ac:dyDescent="0.2">
      <c r="A38" s="15" t="s">
        <v>12</v>
      </c>
      <c r="B38" s="11">
        <f>AVERAGE(B7:B36)</f>
        <v>12.268426666666668</v>
      </c>
      <c r="C38" s="11"/>
      <c r="D38" s="12">
        <f t="shared" ref="D38:L38" si="18">AVERAGE(D7:D36)</f>
        <v>10.216333333333333</v>
      </c>
      <c r="E38" s="10"/>
      <c r="F38" s="11">
        <f t="shared" si="18"/>
        <v>4.306116666666667</v>
      </c>
      <c r="G38" s="11"/>
      <c r="H38" s="12">
        <f t="shared" si="18"/>
        <v>10.856567666666662</v>
      </c>
      <c r="I38" s="10"/>
      <c r="J38" s="11">
        <f t="shared" si="18"/>
        <v>18.142760000000003</v>
      </c>
      <c r="K38" s="11"/>
      <c r="L38" s="12">
        <f t="shared" si="18"/>
        <v>-0.5054000000000004</v>
      </c>
      <c r="M38" s="10"/>
      <c r="O38" s="37" t="s">
        <v>12</v>
      </c>
      <c r="P38" s="23">
        <f>AVERAGE(P7:P36)</f>
        <v>12.268426666666668</v>
      </c>
      <c r="Q38" s="23"/>
      <c r="R38" s="24">
        <f t="shared" ref="R38" si="19">AVERAGE(R7:R36)</f>
        <v>10.216333333333333</v>
      </c>
      <c r="S38" s="22"/>
      <c r="T38" s="23">
        <f t="shared" ref="T38" si="20">AVERAGE(T7:T36)</f>
        <v>4.306116666666667</v>
      </c>
      <c r="U38" s="23"/>
      <c r="V38" s="24">
        <f t="shared" ref="V38" si="21">AVERAGE(V7:V36)</f>
        <v>10.856567666666665</v>
      </c>
      <c r="W38" s="22"/>
      <c r="X38" s="23">
        <f t="shared" ref="X38" si="22">AVERAGE(X7:X36)</f>
        <v>18.142760000000003</v>
      </c>
      <c r="Y38" s="23"/>
      <c r="Z38" s="24">
        <f t="shared" ref="Z38" si="23">AVERAGE(Z7:Z36)</f>
        <v>-0.5054000000000004</v>
      </c>
      <c r="AA38" s="22"/>
    </row>
    <row r="39" spans="1:27" x14ac:dyDescent="0.2">
      <c r="A39" s="15" t="s">
        <v>13</v>
      </c>
      <c r="B39" s="11">
        <f>STDEV(B7:B36)</f>
        <v>17.251280733643764</v>
      </c>
      <c r="C39" s="11"/>
      <c r="D39" s="12">
        <f t="shared" ref="D39:L39" si="24">STDEV(D7:D36)</f>
        <v>8.4400929408730274</v>
      </c>
      <c r="E39" s="10"/>
      <c r="F39" s="11">
        <f t="shared" si="24"/>
        <v>2.757956413859203</v>
      </c>
      <c r="G39" s="11"/>
      <c r="H39" s="12">
        <f t="shared" si="24"/>
        <v>11.202726047913732</v>
      </c>
      <c r="I39" s="10"/>
      <c r="J39" s="11">
        <f t="shared" si="24"/>
        <v>9.4845224105163108</v>
      </c>
      <c r="K39" s="11"/>
      <c r="L39" s="12">
        <f t="shared" si="24"/>
        <v>9.5130225828633979</v>
      </c>
      <c r="M39" s="10"/>
      <c r="O39" s="37" t="s">
        <v>13</v>
      </c>
      <c r="P39" s="23">
        <f>STDEV(P7:P36)</f>
        <v>17.251280733643764</v>
      </c>
      <c r="Q39" s="23"/>
      <c r="R39" s="24">
        <f t="shared" ref="R39" si="25">STDEV(R7:R36)</f>
        <v>8.4400929408730274</v>
      </c>
      <c r="S39" s="22"/>
      <c r="T39" s="23">
        <f t="shared" ref="T39" si="26">STDEV(T7:T36)</f>
        <v>2.757956413859203</v>
      </c>
      <c r="U39" s="23"/>
      <c r="V39" s="24">
        <f t="shared" ref="V39" si="27">STDEV(V7:V36)</f>
        <v>11.20272604791373</v>
      </c>
      <c r="W39" s="22"/>
      <c r="X39" s="23">
        <f t="shared" ref="X39" si="28">STDEV(X7:X36)</f>
        <v>9.4845224105163108</v>
      </c>
      <c r="Y39" s="23"/>
      <c r="Z39" s="24">
        <f t="shared" ref="Z39" si="29">STDEV(Z7:Z36)</f>
        <v>9.5130225828633979</v>
      </c>
      <c r="AA39" s="22"/>
    </row>
    <row r="40" spans="1:27" x14ac:dyDescent="0.2">
      <c r="A40" s="16" t="s">
        <v>14</v>
      </c>
      <c r="B40" s="17">
        <f>(B38-$F$38)/B39</f>
        <v>0.4615489205083631</v>
      </c>
      <c r="C40" s="17"/>
      <c r="D40" s="18">
        <f>(D38-$F$38)/D39</f>
        <v>0.70025492705715686</v>
      </c>
      <c r="E40" s="19"/>
      <c r="F40" s="18" t="s">
        <v>15</v>
      </c>
      <c r="G40" s="17"/>
      <c r="H40" s="18">
        <f>(H38-$F$38)/H39</f>
        <v>0.58471937740724067</v>
      </c>
      <c r="I40" s="19"/>
      <c r="J40" s="17">
        <f>(J38-$F$38)/J39</f>
        <v>1.4588655848386685</v>
      </c>
      <c r="K40" s="17"/>
      <c r="L40" s="18">
        <f>(L38-$F$38)/L39</f>
        <v>-0.50578211338781587</v>
      </c>
      <c r="M40" s="34"/>
      <c r="O40" s="38" t="s">
        <v>14</v>
      </c>
      <c r="P40" s="29">
        <f>(P38-$F$38)/P39</f>
        <v>0.4615489205083631</v>
      </c>
      <c r="Q40" s="29"/>
      <c r="R40" s="30">
        <f>(R38-$F$38)/R39</f>
        <v>0.70025492705715686</v>
      </c>
      <c r="S40" s="31"/>
      <c r="T40" s="30" t="s">
        <v>15</v>
      </c>
      <c r="U40" s="29"/>
      <c r="V40" s="30">
        <f>(V38-$F$38)/V39</f>
        <v>0.584719377407241</v>
      </c>
      <c r="W40" s="31"/>
      <c r="X40" s="29">
        <f>(X38-$F$38)/X39</f>
        <v>1.4588655848386685</v>
      </c>
      <c r="Y40" s="29"/>
      <c r="Z40" s="30">
        <f>(Z38-$F$38)/Z39</f>
        <v>-0.50578211338781587</v>
      </c>
      <c r="AA40" s="28"/>
    </row>
  </sheetData>
  <mergeCells count="10">
    <mergeCell ref="P4:U4"/>
    <mergeCell ref="V4:AA4"/>
    <mergeCell ref="B4:G4"/>
    <mergeCell ref="H4:M4"/>
    <mergeCell ref="B5:C5"/>
    <mergeCell ref="D5:E5"/>
    <mergeCell ref="F5:G5"/>
    <mergeCell ref="H5:I5"/>
    <mergeCell ref="J5:K5"/>
    <mergeCell ref="L5:M5"/>
  </mergeCells>
  <pageMargins left="0.75" right="0.75" top="0.77" bottom="0.82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Compound Dollar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Canes</dc:creator>
  <cp:lastModifiedBy>Patricia McCarthy</cp:lastModifiedBy>
  <dcterms:created xsi:type="dcterms:W3CDTF">2015-08-01T03:25:14Z</dcterms:created>
  <dcterms:modified xsi:type="dcterms:W3CDTF">2015-08-25T19:55:52Z</dcterms:modified>
</cp:coreProperties>
</file>